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drawings/drawing2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Söludeild\FedEx og TNT stokkur inn og út m. afsl\2020\"/>
    </mc:Choice>
  </mc:AlternateContent>
  <workbookProtection workbookAlgorithmName="SHA-512" workbookHashValue="BRUsLhC+OIegPZtEq6oeDaKEZTr7zwfTC3MYWn2FG1N5Mkf5Ez+Tm+y2iFUd/K+EmcPngEwG+CLd1QOMPK8Svw==" workbookSaltValue="pwVlCCzG2b92V1wrERVGdw==" workbookSpinCount="100000" lockStructure="1"/>
  <bookViews>
    <workbookView xWindow="0" yWindow="1470" windowWidth="23010" windowHeight="6630" activeTab="1"/>
  </bookViews>
  <sheets>
    <sheet name="Innflutningur" sheetId="1" r:id="rId1"/>
    <sheet name="Útflutningur" sheetId="7" r:id="rId2"/>
    <sheet name="TNT Express" sheetId="2" state="hidden" r:id="rId3"/>
    <sheet name="TNT Economy" sheetId="3" state="hidden" r:id="rId4"/>
    <sheet name="FedEx IP" sheetId="4" state="hidden" r:id="rId5"/>
    <sheet name="FedEX IE" sheetId="5" state="hidden" r:id="rId6"/>
    <sheet name="FedEx OB" sheetId="8" state="hidden" r:id="rId7"/>
    <sheet name="FedEx OB IPF" sheetId="9" state="hidden" r:id="rId8"/>
  </sheets>
  <definedNames>
    <definedName name="Express_Match" localSheetId="1">Útflutningur!$V$54</definedName>
    <definedName name="Express_Match">Innflutningur!$V$54</definedName>
    <definedName name="Fdx_transit" localSheetId="1">Útflutningur!$B$44:$D$74</definedName>
    <definedName name="Fdx_transit">Innflutningur!$B$44:$D$74</definedName>
    <definedName name="Fedex_Economy">'FedEX IE'!$A$1:$V$144</definedName>
    <definedName name="FedEx_IE_Land">'FedEX IE'!$A$1:$V$1</definedName>
    <definedName name="FedEx_IP_Land">'FedEx IP'!$A$1:$AE$1</definedName>
    <definedName name="FedEx_OB">'FedEx OB'!$A$1:$K$144</definedName>
    <definedName name="FedEx_OB_IPF">'FedEx OB IPF'!$A$1:$L$2</definedName>
    <definedName name="FedEx_Priority">'FedEx IP'!$A$1:$AE$144</definedName>
    <definedName name="FedEx_reiknad" localSheetId="1">Útflutningur!$E$9,Útflutningur!$G$9:$G$12,Útflutningur!$D$14</definedName>
    <definedName name="FedEx_reiknad">Innflutningur!$E$9,Innflutningur!$G$9:$G$12,Innflutningur!$D$14</definedName>
    <definedName name="Fuel" localSheetId="1">Útflutningur!$D$26</definedName>
    <definedName name="Fuel">Innflutningur!$D$26</definedName>
    <definedName name="Gengi" localSheetId="1">Útflutningur!$D$24</definedName>
    <definedName name="Gengi">Innflutningur!$D$24</definedName>
    <definedName name="Gengi2" localSheetId="1">Útflutningur!$V$60</definedName>
    <definedName name="Gengi2">Innflutningur!$V$60</definedName>
    <definedName name="Gengisalag" localSheetId="1">Útflutningur!$V$59</definedName>
    <definedName name="Gengisalag">Innflutningur!$V$59</definedName>
    <definedName name="Heimurinn" localSheetId="1">Útflutningur!$J$45:$J$263</definedName>
    <definedName name="Heimurinn">Innflutningur!$J$45:$J$263</definedName>
    <definedName name="IE_Match" localSheetId="1">Útflutningur!$X$45</definedName>
    <definedName name="IE_Match">Innflutningur!$X$45</definedName>
    <definedName name="IP_Match" localSheetId="1">Útflutningur!$V$45</definedName>
    <definedName name="IP_Match">Innflutningur!$V$45</definedName>
    <definedName name="Land" localSheetId="1">Útflutningur!$AA$45</definedName>
    <definedName name="Land">Innflutningur!$AA$45</definedName>
    <definedName name="SVC" localSheetId="1">Útflutningur!$F$45:$F$46</definedName>
    <definedName name="SVC">Innflutningur!$F$45:$F$46</definedName>
    <definedName name="TNT_Economy">'TNT Economy'!$A$1:$K$145</definedName>
    <definedName name="TNT_Express">'TNT Express'!$A$1:$K$145</definedName>
    <definedName name="TNT_Info" localSheetId="1">Útflutningur!$J$44:$S$263</definedName>
    <definedName name="TNT_Info">Innflutningur!$J$44:$S$263</definedName>
    <definedName name="Þyngd" localSheetId="1">Útflutningur!$AA$44</definedName>
    <definedName name="Þyngd">Innflutningur!$AA$44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46" i="7" l="1"/>
  <c r="X45" i="7"/>
  <c r="X54" i="7"/>
  <c r="X53" i="7"/>
  <c r="V46" i="7"/>
  <c r="V45" i="7"/>
  <c r="V66" i="7" l="1"/>
  <c r="V65" i="7"/>
  <c r="V63" i="7"/>
  <c r="V62" i="7"/>
  <c r="V60" i="7"/>
  <c r="V54" i="7"/>
  <c r="V53" i="7"/>
  <c r="L30" i="7"/>
  <c r="K30" i="7"/>
  <c r="J30" i="7"/>
  <c r="I30" i="7"/>
  <c r="O29" i="7"/>
  <c r="M29" i="7"/>
  <c r="N29" i="7" s="1"/>
  <c r="O28" i="7"/>
  <c r="M28" i="7"/>
  <c r="N28" i="7" s="1"/>
  <c r="O27" i="7"/>
  <c r="M27" i="7"/>
  <c r="N27" i="7" s="1"/>
  <c r="O26" i="7"/>
  <c r="M26" i="7"/>
  <c r="N26" i="7" s="1"/>
  <c r="O25" i="7"/>
  <c r="M25" i="7"/>
  <c r="N25" i="7" s="1"/>
  <c r="O24" i="7"/>
  <c r="M24" i="7"/>
  <c r="N24" i="7" s="1"/>
  <c r="O23" i="7"/>
  <c r="M23" i="7"/>
  <c r="N23" i="7" s="1"/>
  <c r="O22" i="7"/>
  <c r="M22" i="7"/>
  <c r="O21" i="7"/>
  <c r="M21" i="7"/>
  <c r="N21" i="7" s="1"/>
  <c r="O20" i="7"/>
  <c r="M20" i="7"/>
  <c r="N20" i="7" s="1"/>
  <c r="O30" i="7" l="1"/>
  <c r="M30" i="7"/>
  <c r="D14" i="7"/>
  <c r="L14" i="7"/>
  <c r="N22" i="7"/>
  <c r="N30" i="7" s="1"/>
  <c r="AA44" i="7" s="1"/>
  <c r="X48" i="7" s="1"/>
  <c r="M21" i="1"/>
  <c r="N21" i="1" s="1"/>
  <c r="O21" i="1"/>
  <c r="M22" i="1"/>
  <c r="N22" i="1" s="1"/>
  <c r="O22" i="1"/>
  <c r="M23" i="1"/>
  <c r="N23" i="1" s="1"/>
  <c r="O23" i="1"/>
  <c r="M24" i="1"/>
  <c r="N24" i="1" s="1"/>
  <c r="O24" i="1"/>
  <c r="M25" i="1"/>
  <c r="N25" i="1" s="1"/>
  <c r="O25" i="1"/>
  <c r="M26" i="1"/>
  <c r="N26" i="1" s="1"/>
  <c r="O26" i="1"/>
  <c r="M27" i="1"/>
  <c r="N27" i="1" s="1"/>
  <c r="O27" i="1"/>
  <c r="M28" i="1"/>
  <c r="N28" i="1" s="1"/>
  <c r="O28" i="1"/>
  <c r="M29" i="1"/>
  <c r="N29" i="1" s="1"/>
  <c r="O29" i="1"/>
  <c r="X47" i="7" l="1"/>
  <c r="X49" i="7" s="1"/>
  <c r="V48" i="7"/>
  <c r="V47" i="7"/>
  <c r="X55" i="7"/>
  <c r="V55" i="7"/>
  <c r="X56" i="7"/>
  <c r="V56" i="7"/>
  <c r="J30" i="1"/>
  <c r="K30" i="1"/>
  <c r="L30" i="1"/>
  <c r="I30" i="1"/>
  <c r="O20" i="1"/>
  <c r="M20" i="1"/>
  <c r="N20" i="1" s="1"/>
  <c r="N30" i="1" s="1"/>
  <c r="V49" i="7" l="1"/>
  <c r="E9" i="7" s="1"/>
  <c r="X57" i="7"/>
  <c r="V57" i="7"/>
  <c r="O30" i="1"/>
  <c r="AA44" i="1"/>
  <c r="M30" i="1"/>
  <c r="V66" i="1"/>
  <c r="V65" i="1"/>
  <c r="V63" i="1"/>
  <c r="V62" i="1"/>
  <c r="V60" i="1"/>
  <c r="V54" i="1"/>
  <c r="V53" i="1"/>
  <c r="X53" i="1"/>
  <c r="X45" i="1"/>
  <c r="V45" i="1"/>
  <c r="V47" i="1" l="1"/>
  <c r="X47" i="1"/>
  <c r="X49" i="1" s="1"/>
  <c r="X55" i="1"/>
  <c r="V55" i="1"/>
  <c r="M9" i="7"/>
  <c r="O9" i="7" s="1"/>
  <c r="O12" i="7" s="1"/>
  <c r="G10" i="7"/>
  <c r="G9" i="7"/>
  <c r="X56" i="1"/>
  <c r="X48" i="1"/>
  <c r="L14" i="1"/>
  <c r="D14" i="1"/>
  <c r="V56" i="1"/>
  <c r="V48" i="1"/>
  <c r="X57" i="1" l="1"/>
  <c r="G12" i="7"/>
  <c r="V49" i="1"/>
  <c r="E9" i="1" s="1"/>
  <c r="V57" i="1"/>
  <c r="M9" i="1" l="1"/>
  <c r="O9" i="1" s="1"/>
  <c r="O12" i="1" s="1"/>
  <c r="G10" i="1"/>
  <c r="G9" i="1"/>
  <c r="G12" i="1" l="1"/>
</calcChain>
</file>

<file path=xl/sharedStrings.xml><?xml version="1.0" encoding="utf-8"?>
<sst xmlns="http://schemas.openxmlformats.org/spreadsheetml/2006/main" count="3667" uniqueCount="543">
  <si>
    <t>IP transit</t>
  </si>
  <si>
    <t>IE transit</t>
  </si>
  <si>
    <t>Austria</t>
  </si>
  <si>
    <t>2 - 3</t>
  </si>
  <si>
    <t>4 -5</t>
  </si>
  <si>
    <t>Belgium</t>
  </si>
  <si>
    <t>Canada</t>
  </si>
  <si>
    <t>3 - 4</t>
  </si>
  <si>
    <t>5 - 6</t>
  </si>
  <si>
    <t>China</t>
  </si>
  <si>
    <t>Croatia</t>
  </si>
  <si>
    <t>Czech Republic</t>
  </si>
  <si>
    <t>Denmark</t>
  </si>
  <si>
    <t>Finland</t>
  </si>
  <si>
    <t>France</t>
  </si>
  <si>
    <t>Germany</t>
  </si>
  <si>
    <t>Greece</t>
  </si>
  <si>
    <t>Hong Kong</t>
  </si>
  <si>
    <t>Hungary</t>
  </si>
  <si>
    <t>Ireland</t>
  </si>
  <si>
    <t>Italy</t>
  </si>
  <si>
    <t>Japan</t>
  </si>
  <si>
    <t>Lithuania</t>
  </si>
  <si>
    <t>Netherlands</t>
  </si>
  <si>
    <t>Norway</t>
  </si>
  <si>
    <t>Poland</t>
  </si>
  <si>
    <t>Portugal</t>
  </si>
  <si>
    <t>Singapore</t>
  </si>
  <si>
    <t>Spain</t>
  </si>
  <si>
    <t>Sweden</t>
  </si>
  <si>
    <t>Switzerland</t>
  </si>
  <si>
    <t>Taiwan</t>
  </si>
  <si>
    <t>Thailand</t>
  </si>
  <si>
    <t>Turkey</t>
  </si>
  <si>
    <t>United Kingdom</t>
  </si>
  <si>
    <t>United States</t>
  </si>
  <si>
    <t>Land</t>
  </si>
  <si>
    <t>ISO</t>
  </si>
  <si>
    <t>Svæði</t>
  </si>
  <si>
    <t>Opið</t>
  </si>
  <si>
    <t>Transit D</t>
  </si>
  <si>
    <t>Transit ND</t>
  </si>
  <si>
    <t>Opið Economy</t>
  </si>
  <si>
    <t>Transit ND Economy</t>
  </si>
  <si>
    <t>SVC-in</t>
  </si>
  <si>
    <t>SVC-out</t>
  </si>
  <si>
    <t>Afghanistan</t>
  </si>
  <si>
    <t>AF</t>
  </si>
  <si>
    <t>Já</t>
  </si>
  <si>
    <t>Albania</t>
  </si>
  <si>
    <t>AL</t>
  </si>
  <si>
    <t>Algeria</t>
  </si>
  <si>
    <t>DZ</t>
  </si>
  <si>
    <t>American Samoa</t>
  </si>
  <si>
    <t>AS</t>
  </si>
  <si>
    <t>Nei</t>
  </si>
  <si>
    <t>Andorra</t>
  </si>
  <si>
    <t>AD</t>
  </si>
  <si>
    <t>Angola</t>
  </si>
  <si>
    <t>AO</t>
  </si>
  <si>
    <t>Anguilla</t>
  </si>
  <si>
    <t>AI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</si>
  <si>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</si>
  <si>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</si>
  <si>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</si>
  <si>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</si>
  <si>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</si>
  <si>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</si>
  <si>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</si>
  <si>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</si>
  <si>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Australia</t>
  </si>
  <si>
    <t>AU</t>
  </si>
  <si>
    <t>AT</t>
  </si>
  <si>
    <t>Azerbaijan</t>
  </si>
  <si>
    <t>AZ</t>
  </si>
  <si>
    <t>Bahamas</t>
  </si>
  <si>
    <t>BS</t>
  </si>
  <si>
    <t>Bahrain</t>
  </si>
  <si>
    <t>BH</t>
  </si>
  <si>
    <t>Bangladesh</t>
  </si>
  <si>
    <t>BD</t>
  </si>
  <si>
    <t>Barbados</t>
  </si>
  <si>
    <t>BB</t>
  </si>
  <si>
    <t>Belarus</t>
  </si>
  <si>
    <t>BY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</si>
  <si>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</si>
  <si>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</si>
  <si>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</si>
  <si>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</si>
  <si>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</si>
  <si>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</si>
  <si>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</si>
  <si>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</si>
  <si>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</si>
  <si>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>Bolivia, Plurinational State of</t>
  </si>
  <si>
    <t>BO</t>
  </si>
  <si>
    <t>Bosnia and Herzegovina</t>
  </si>
  <si>
    <t>BA</t>
  </si>
  <si>
    <t>Botswana</t>
  </si>
  <si>
    <t>BW</t>
  </si>
  <si>
    <t>Brazil</t>
  </si>
  <si>
    <t>BR</t>
  </si>
  <si>
    <t>3-4</t>
  </si>
  <si>
    <t>4-7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</si>
  <si>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</si>
  <si>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</si>
  <si>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</si>
  <si>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</si>
  <si>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</si>
  <si>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</si>
  <si>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</si>
  <si>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</si>
  <si>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Cameroon</t>
  </si>
  <si>
    <t>CM</t>
  </si>
  <si>
    <t>CA</t>
  </si>
  <si>
    <t>Cape Verde</t>
  </si>
  <si>
    <t>CV</t>
  </si>
  <si>
    <t>Cayman Islands</t>
  </si>
  <si>
    <t>KY</t>
  </si>
  <si>
    <t>Central African Republic</t>
  </si>
  <si>
    <t>CF</t>
  </si>
  <si>
    <t>Chad</t>
  </si>
  <si>
    <t>TD</t>
  </si>
  <si>
    <t>Chile</t>
  </si>
  <si>
    <t>CL</t>
  </si>
  <si>
    <t>CN</t>
  </si>
  <si>
    <t>4-5</t>
  </si>
  <si>
    <t>Christmas Island</t>
  </si>
  <si>
    <t>CX</t>
  </si>
  <si>
    <t>Cocos (Keeling) Islands</t>
  </si>
  <si>
    <t>CC</t>
  </si>
  <si>
    <t>Colombia</t>
  </si>
  <si>
    <t>CO</t>
  </si>
  <si>
    <t>Congo</t>
  </si>
  <si>
    <t>CG</t>
  </si>
  <si>
    <t>Cook Islands</t>
  </si>
  <si>
    <t>CK</t>
  </si>
  <si>
    <t>Costa Rica</t>
  </si>
  <si>
    <t>CR</t>
  </si>
  <si>
    <t>Côte D’ivoire</t>
  </si>
  <si>
    <t>CI</t>
  </si>
  <si>
    <t>HR</t>
  </si>
  <si>
    <t>Curaçao</t>
  </si>
  <si>
    <t>CW</t>
  </si>
  <si>
    <t>**</t>
  </si>
  <si>
    <t>Cyprus</t>
  </si>
  <si>
    <t>CY</t>
  </si>
  <si>
    <t>CZ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</si>
  <si>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</si>
  <si>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</si>
  <si>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</si>
  <si>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</si>
  <si>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</si>
  <si>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</si>
  <si>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</si>
  <si>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</si>
  <si>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</si>
  <si>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>2-3</t>
  </si>
  <si>
    <t>7-8</t>
  </si>
  <si>
    <t>Egypt</t>
  </si>
  <si>
    <t>EG</t>
  </si>
  <si>
    <t>El Salvador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</si>
  <si>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</si>
  <si>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</si>
  <si>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</si>
  <si>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</si>
  <si>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</si>
  <si>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</si>
  <si>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</si>
  <si>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</si>
  <si>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</si>
  <si>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Faroe Islands</t>
  </si>
  <si>
    <t>FO</t>
  </si>
  <si>
    <t>Fiji</t>
  </si>
  <si>
    <t>FJ</t>
  </si>
  <si>
    <t>FI</t>
  </si>
  <si>
    <t>FR</t>
  </si>
  <si>
    <t>French Guiana</t>
  </si>
  <si>
    <t>GF</t>
  </si>
  <si>
    <t>French Polynesia</t>
  </si>
  <si>
    <t>PF</t>
  </si>
  <si>
    <t>Gabon</t>
  </si>
  <si>
    <t>GA</t>
  </si>
  <si>
    <t>Gambia</t>
  </si>
  <si>
    <t>GM</t>
  </si>
  <si>
    <t>Georgia</t>
  </si>
  <si>
    <t>GE</t>
  </si>
  <si>
    <t>DE</t>
  </si>
  <si>
    <t>Ghana</t>
  </si>
  <si>
    <t>GH</t>
  </si>
  <si>
    <t>Gibraltar</t>
  </si>
  <si>
    <t>GI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</si>
  <si>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</si>
  <si>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</si>
  <si>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</si>
  <si>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</si>
  <si>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</si>
  <si>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</si>
  <si>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</si>
  <si>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</si>
  <si>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</si>
  <si>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</si>
  <si>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</si>
  <si>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</si>
  <si>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</si>
  <si>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</si>
  <si>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</si>
  <si>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</si>
  <si>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</si>
  <si>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>Haiti</t>
  </si>
  <si>
    <t>HT</t>
  </si>
  <si>
    <t>Honduras</t>
  </si>
  <si>
    <t>HN</t>
  </si>
  <si>
    <t>HK</t>
  </si>
  <si>
    <t>HU</t>
  </si>
  <si>
    <t>India</t>
  </si>
  <si>
    <t>IN</t>
  </si>
  <si>
    <t>Indonesia</t>
  </si>
  <si>
    <t>ID</t>
  </si>
  <si>
    <t>Iraq</t>
  </si>
  <si>
    <t>IQ</t>
  </si>
  <si>
    <t>IE</t>
  </si>
  <si>
    <t>Israel</t>
  </si>
  <si>
    <t>IL</t>
  </si>
  <si>
    <t>IT</t>
  </si>
  <si>
    <t>Jamaica</t>
  </si>
  <si>
    <t>JM</t>
  </si>
  <si>
    <t>JP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</si>
  <si>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</si>
  <si>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</si>
  <si>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</si>
  <si>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</si>
  <si>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</si>
  <si>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</si>
  <si>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</si>
  <si>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</si>
  <si>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Korea, Republic of</t>
  </si>
  <si>
    <t>KR</t>
  </si>
  <si>
    <t>Kosovo</t>
  </si>
  <si>
    <t>YK</t>
  </si>
  <si>
    <t>Kuwait</t>
  </si>
  <si>
    <t>KW</t>
  </si>
  <si>
    <t>Kyrgyzstan</t>
  </si>
  <si>
    <t>KG</t>
  </si>
  <si>
    <t>Lao People’s Democratic Republic</t>
  </si>
  <si>
    <t>LA</t>
  </si>
  <si>
    <t>Latvia</t>
  </si>
  <si>
    <t>LV</t>
  </si>
  <si>
    <t>Lebanon</t>
  </si>
  <si>
    <t>LB</t>
  </si>
  <si>
    <t>Lesotho</t>
  </si>
  <si>
    <t>LS</t>
  </si>
  <si>
    <t>Liberia</t>
  </si>
  <si>
    <t>LR</t>
  </si>
  <si>
    <t>Libya</t>
  </si>
  <si>
    <t>LY</t>
  </si>
  <si>
    <t>Liechtenstein</t>
  </si>
  <si>
    <t>LI</t>
  </si>
  <si>
    <t>LT</t>
  </si>
  <si>
    <t>Luxembourg</t>
  </si>
  <si>
    <t>LU</t>
  </si>
  <si>
    <t>Macao</t>
  </si>
  <si>
    <t>MO</t>
  </si>
  <si>
    <t>Macedonia, The Former Yugoslav Republic of</t>
  </si>
  <si>
    <t>MK</t>
  </si>
  <si>
    <t>Madagascar</t>
  </si>
  <si>
    <t>MG</t>
  </si>
  <si>
    <t>Malawi</t>
  </si>
  <si>
    <t>MW</t>
  </si>
  <si>
    <t>Malaysia</t>
  </si>
  <si>
    <t>MY</t>
  </si>
  <si>
    <t>Maldives</t>
  </si>
  <si>
    <t>MV</t>
  </si>
  <si>
    <t>Mali</t>
  </si>
  <si>
    <t>ML</t>
  </si>
  <si>
    <t>Malta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</si>
  <si>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</si>
  <si>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</si>
  <si>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</si>
  <si>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</si>
  <si>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</si>
  <si>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</si>
  <si>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</si>
  <si>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</si>
  <si>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</si>
  <si>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</si>
  <si>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</si>
  <si>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</si>
  <si>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</si>
  <si>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>Micronesia, Federated States of</t>
  </si>
  <si>
    <t>FM</t>
  </si>
  <si>
    <t>Moldova, Republic of</t>
  </si>
  <si>
    <t>MD</t>
  </si>
  <si>
    <t>Monaco</t>
  </si>
  <si>
    <t>MC</t>
  </si>
  <si>
    <t>Mongolia</t>
  </si>
  <si>
    <t>MN</t>
  </si>
  <si>
    <t>Montenegro</t>
  </si>
  <si>
    <t>ME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</si>
  <si>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</si>
  <si>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</si>
  <si>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</si>
  <si>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</si>
  <si>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</si>
  <si>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</si>
  <si>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</si>
  <si>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</si>
  <si>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</si>
  <si>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</si>
  <si>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3-5</t>
  </si>
  <si>
    <t>5-7</t>
  </si>
  <si>
    <t>Nauru</t>
  </si>
  <si>
    <t>NR</t>
  </si>
  <si>
    <t>Nepal</t>
  </si>
  <si>
    <t>NP</t>
  </si>
  <si>
    <t>NL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</si>
  <si>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</si>
  <si>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</si>
  <si>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</si>
  <si>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</si>
  <si>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</si>
  <si>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</si>
  <si>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</si>
  <si>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</si>
  <si>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</si>
  <si>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</si>
  <si>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>Norfolk Island</t>
  </si>
  <si>
    <t>NF</t>
  </si>
  <si>
    <t>Northern Mariana Islands</t>
  </si>
  <si>
    <t>MP</t>
  </si>
  <si>
    <t>NO</t>
  </si>
  <si>
    <t>Oman</t>
  </si>
  <si>
    <t>OM</t>
  </si>
  <si>
    <t>Pakistan</t>
  </si>
  <si>
    <t>PK</t>
  </si>
  <si>
    <t>5-6</t>
  </si>
  <si>
    <t>Palau</t>
  </si>
  <si>
    <t>PW</t>
  </si>
  <si>
    <t>Palestine, State of</t>
  </si>
  <si>
    <t>PS</t>
  </si>
  <si>
    <t>-</t>
  </si>
  <si>
    <t>Panama</t>
  </si>
  <si>
    <t>PA</t>
  </si>
  <si>
    <t>Papua New Guinea</t>
  </si>
  <si>
    <t>PG</t>
  </si>
  <si>
    <t>Paraguay</t>
  </si>
  <si>
    <t>PY</t>
  </si>
  <si>
    <t>Peru</t>
  </si>
  <si>
    <t>PE</t>
  </si>
  <si>
    <t>Philippines</t>
  </si>
  <si>
    <t>PH</t>
  </si>
  <si>
    <t>PL</t>
  </si>
  <si>
    <t>PT</t>
  </si>
  <si>
    <t>Puerto Rico</t>
  </si>
  <si>
    <t>PR</t>
  </si>
  <si>
    <t>Qatar</t>
  </si>
  <si>
    <t>QA</t>
  </si>
  <si>
    <t>Réunion</t>
  </si>
  <si>
    <t>RE</t>
  </si>
  <si>
    <t>Romania</t>
  </si>
  <si>
    <t>RO</t>
  </si>
  <si>
    <t>Russian Federation</t>
  </si>
  <si>
    <t>RU</t>
  </si>
  <si>
    <t>2-4</t>
  </si>
  <si>
    <t>Rwanda</t>
  </si>
  <si>
    <t>RW</t>
  </si>
  <si>
    <t>Saint Barthélemy</t>
  </si>
  <si>
    <t>BL</t>
  </si>
  <si>
    <t>Saint Kitts and Nevis</t>
  </si>
  <si>
    <t>KN</t>
  </si>
  <si>
    <t>Saint Lucia</t>
  </si>
  <si>
    <t>LC</t>
  </si>
  <si>
    <t>Saint Martin (French part)</t>
  </si>
  <si>
    <t>MF</t>
  </si>
  <si>
    <t>Saint Pierre and Miquelon</t>
  </si>
  <si>
    <t>PM</t>
  </si>
  <si>
    <t>Saint Vincent and The Grenadines</t>
  </si>
  <si>
    <t>VC</t>
  </si>
  <si>
    <t>Samoa</t>
  </si>
  <si>
    <t>WS</t>
  </si>
  <si>
    <t>San Marino</t>
  </si>
  <si>
    <t>SM</t>
  </si>
  <si>
    <t>Sao Tome and Principe</t>
  </si>
  <si>
    <t>ST</t>
  </si>
  <si>
    <t>Saudi Arabia</t>
  </si>
  <si>
    <t>SA</t>
  </si>
  <si>
    <t>Senegal</t>
  </si>
  <si>
    <t>SN</t>
  </si>
  <si>
    <t>Serbia</t>
  </si>
  <si>
    <t>RS</t>
  </si>
  <si>
    <t>Seychelles</t>
  </si>
  <si>
    <t>SC</t>
  </si>
  <si>
    <t>Sierra Leone</t>
  </si>
  <si>
    <t>SL</t>
  </si>
  <si>
    <t>SG</t>
  </si>
  <si>
    <t>Sint Maarten (Dutch Part)</t>
  </si>
  <si>
    <t>SX</t>
  </si>
  <si>
    <t>Slovakia</t>
  </si>
  <si>
    <t>SK</t>
  </si>
  <si>
    <t>Slovenia</t>
  </si>
  <si>
    <t>SI</t>
  </si>
  <si>
    <t>Solomon Islands</t>
  </si>
  <si>
    <t>SB</t>
  </si>
  <si>
    <t>South Africa</t>
  </si>
  <si>
    <t>ZA</t>
  </si>
  <si>
    <t>ES</t>
  </si>
  <si>
    <t>Spain, Canary Islands, Ceuta, Melilla</t>
  </si>
  <si>
    <t>Sri Lanka</t>
  </si>
  <si>
    <t>LK</t>
  </si>
  <si>
    <t>Suriname</t>
  </si>
  <si>
    <t>SR</t>
  </si>
  <si>
    <t>Swaziland</t>
  </si>
  <si>
    <t>SZ</t>
  </si>
  <si>
    <t>SE</t>
  </si>
  <si>
    <t>CH</t>
  </si>
  <si>
    <t>TW</t>
  </si>
  <si>
    <t>Tajikistan</t>
  </si>
  <si>
    <t>TJ</t>
  </si>
  <si>
    <t>Tanzania</t>
  </si>
  <si>
    <t>TZ</t>
  </si>
  <si>
    <t>TH</t>
  </si>
  <si>
    <t>Timor-Leste</t>
  </si>
  <si>
    <t>TL</t>
  </si>
  <si>
    <t>Togo</t>
  </si>
  <si>
    <t>TG</t>
  </si>
  <si>
    <t>Tonga</t>
  </si>
  <si>
    <t>TO</t>
  </si>
  <si>
    <t>Trinidad and Tobago</t>
  </si>
  <si>
    <t>TT</t>
  </si>
  <si>
    <t>Tunisia</t>
  </si>
  <si>
    <t>TN</t>
  </si>
  <si>
    <t>TR</t>
  </si>
  <si>
    <t>1-2</t>
  </si>
  <si>
    <t>8-9</t>
  </si>
  <si>
    <t>Turks and Caicos Islands</t>
  </si>
  <si>
    <t>TC</t>
  </si>
  <si>
    <t>Tuvalu</t>
  </si>
  <si>
    <t>TV</t>
  </si>
  <si>
    <t>Uganda</t>
  </si>
  <si>
    <t>UG</t>
  </si>
  <si>
    <t>Ukraine (excl. Crimea region)</t>
  </si>
  <si>
    <t>UA</t>
  </si>
  <si>
    <t>United Arab Emirates</t>
  </si>
  <si>
    <t>AE</t>
  </si>
  <si>
    <t>GB</t>
  </si>
  <si>
    <t>United Kingdom, Channel Islands, Isle of Man</t>
  </si>
  <si>
    <t>US</t>
  </si>
  <si>
    <t>Uruguay</t>
  </si>
  <si>
    <t>UY</t>
  </si>
  <si>
    <t>Uzbekistan</t>
  </si>
  <si>
    <t>UZ</t>
  </si>
  <si>
    <t>Vanuatu</t>
  </si>
  <si>
    <t>VU</t>
  </si>
  <si>
    <t>Venezuela</t>
  </si>
  <si>
    <t>VE</t>
  </si>
  <si>
    <t>Vietnam</t>
  </si>
  <si>
    <t>VN</t>
  </si>
  <si>
    <t>Virgin Islands British</t>
  </si>
  <si>
    <t>VG</t>
  </si>
  <si>
    <t>Virgin Islands US</t>
  </si>
  <si>
    <t>VI</t>
  </si>
  <si>
    <t>Wallis &amp; Futuna Islands</t>
  </si>
  <si>
    <t>WF</t>
  </si>
  <si>
    <t>Zambia</t>
  </si>
  <si>
    <t>ZM</t>
  </si>
  <si>
    <t>Zimbabwe</t>
  </si>
  <si>
    <t>ZW</t>
  </si>
  <si>
    <t>Kg/Svæði</t>
  </si>
  <si>
    <t>Umslag</t>
  </si>
  <si>
    <t>Þyngd meiri en 71</t>
  </si>
  <si>
    <t>USD</t>
  </si>
  <si>
    <t>Þyngd meiri en 70</t>
  </si>
  <si>
    <t>Þyngd meiri en 70,5</t>
  </si>
  <si>
    <t>Þjónusta</t>
  </si>
  <si>
    <t>Express</t>
  </si>
  <si>
    <t>Economy</t>
  </si>
  <si>
    <t>FedEx</t>
  </si>
  <si>
    <t>Match</t>
  </si>
  <si>
    <t>Þyngd</t>
  </si>
  <si>
    <t>IP</t>
  </si>
  <si>
    <t>Undir 71</t>
  </si>
  <si>
    <t>Yfir 71</t>
  </si>
  <si>
    <t>IF regla</t>
  </si>
  <si>
    <t>TNT</t>
  </si>
  <si>
    <t>Gengisálag</t>
  </si>
  <si>
    <t>Gengi</t>
  </si>
  <si>
    <t>TNT Express transit</t>
  </si>
  <si>
    <t>TNT Economy Transit</t>
  </si>
  <si>
    <t>FedEx IP transit</t>
  </si>
  <si>
    <t>FedEx IE Transit</t>
  </si>
  <si>
    <t>Fuel</t>
  </si>
  <si>
    <t>SVC</t>
  </si>
  <si>
    <t>Flutningskostnaður</t>
  </si>
  <si>
    <t>Eldsneytis og öryggisgjald</t>
  </si>
  <si>
    <t>Farmtrygging</t>
  </si>
  <si>
    <t>Samtals</t>
  </si>
  <si>
    <t>Ein.verð</t>
  </si>
  <si>
    <t>Afsláttur</t>
  </si>
  <si>
    <t>Upphæð</t>
  </si>
  <si>
    <t>Flutningstími</t>
  </si>
  <si>
    <t>virkir dagar</t>
  </si>
  <si>
    <t>Fjöldi</t>
  </si>
  <si>
    <t>M3</t>
  </si>
  <si>
    <t>Dim</t>
  </si>
  <si>
    <t>Girth</t>
  </si>
  <si>
    <t>Þyngd (kg)</t>
  </si>
  <si>
    <t>Lengd (cm)</t>
  </si>
  <si>
    <t>Hæð (cm)</t>
  </si>
  <si>
    <t>Breidd (cm)</t>
  </si>
  <si>
    <t>Samtals:</t>
  </si>
  <si>
    <t>Ekki í boði</t>
  </si>
  <si>
    <t>*Rúmmálsreiknir</t>
  </si>
  <si>
    <t>Pakki</t>
  </si>
  <si>
    <t>Economy frakt</t>
  </si>
  <si>
    <t>Min</t>
  </si>
  <si>
    <t>Max</t>
  </si>
  <si>
    <t>IPF</t>
  </si>
  <si>
    <t>Rúmmálsreiknir</t>
  </si>
  <si>
    <t xml:space="preserve"> - Sláðu inn þyngd hvers pakka fyrir sig ásamt stærð</t>
  </si>
  <si>
    <t xml:space="preserve"> - Ef greiðsluþyngd er meiri en raunþyngd er greitt fyrir greiðsluþyngd</t>
  </si>
  <si>
    <t xml:space="preserve"> - Þyngd þarf að vera rituð sem heilt eða hálft gildi (1 - 1,5 - 2 o.s.frv.)</t>
  </si>
  <si>
    <t xml:space="preserve"> - Innifalin er trygging að verðmæti 1.000.000 ISK</t>
  </si>
  <si>
    <t xml:space="preserve"> - Ef CIF  verðmæti vörunnar fer yfir 1.000.000 ISK þarf að tryggja sérstaklega</t>
  </si>
  <si>
    <t>FedEx sendingar</t>
  </si>
  <si>
    <t xml:space="preserve"> - Gjaldskrá er í USD og er notast við gengi Landsbankans</t>
  </si>
  <si>
    <t xml:space="preserve"> - Uppfæra þarf gengi reglulega til að fá sem nákvæmustu verðhugmyd</t>
  </si>
  <si>
    <t xml:space="preserve"> - FedEx eldsneytisgjald breytist vikulega og má sjá nýjustu uppfærslu hér:</t>
  </si>
  <si>
    <t>TNT sendingar</t>
  </si>
  <si>
    <t xml:space="preserve"> - Lágmarksgreiðsluþyngd Economy sendinga er 10 kg</t>
  </si>
  <si>
    <t xml:space="preserve"> - Lágmarksþyngd Economy frakt með FedEx er 69 kg</t>
  </si>
  <si>
    <t xml:space="preserve"> - Ef Girth reiknir er meira en 330 cm á einstökum pakka er ekki hægt að nota FedEx</t>
  </si>
  <si>
    <t xml:space="preserve"> - Sjálfsábyrgð er 18.000 ISK</t>
  </si>
  <si>
    <t>Svæði utan þjónustu TNT</t>
  </si>
  <si>
    <t>FedEx fuel</t>
  </si>
  <si>
    <t xml:space="preserve"> - TNT þjónusta er ekki í boði frá Norður- og Suður Ameríku</t>
  </si>
  <si>
    <t xml:space="preserve"> - Gjaldskrá tekur breytingum sem kunna að verða á gjaldskrá samstarfsaðila </t>
  </si>
  <si>
    <t>og getur breyst án fyrirvara.</t>
  </si>
  <si>
    <t>FedEx Fuel</t>
  </si>
  <si>
    <t xml:space="preserve"> - Ef sending er óstaflanleg bætist við 9.000 ISK á samningsverð</t>
  </si>
  <si>
    <t xml:space="preserve"> - Ef sending kemst ekki á færiband bætist við 4.750 ISK á samningsverð</t>
  </si>
  <si>
    <t xml:space="preserve"> - Ef sending er utan þjónustsvæðis TNT bætist við 4.500 ISK</t>
  </si>
  <si>
    <t xml:space="preserve"> - Ef sending afhendist til einstaklings (heimahús) bætist við 4.500 ISK á samningsverð</t>
  </si>
  <si>
    <t>Gjaldskrá gildir frá 01.jan.20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</si>
</sst>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rgb="FFFFFFFF"/>
      <name val="Verdana"/>
      <family val="2"/>
    </font>
    <font>
      <b/>
      <sz val="8"/>
      <color rgb="FF666699"/>
      <name val="Verdan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2"/>
        <bgColor indexed="64"/>
      </patternFill>
    </fill>
    <fill>
      <gradientFill type="path" left="0.5" right="0.5" top="0.5" bottom="0.5">
        <stop position="0">
          <color theme="7" tint="0.80001220740379042"/>
        </stop>
        <stop position="1">
          <color rgb="FFFFFF00"/>
        </stop>
      </gradientFill>
    </fill>
    <fill>
      <patternFill patternType="solid">
        <fgColor rgb="FF660099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80">
    <xf numFmtId="0" fontId="0" fillId="0" borderId="0" xfId="0"/>
    <xf numFmtId="0" fontId="0" fillId="2" borderId="1" xfId="0" applyFont="1" applyFill="1" applyBorder="1"/>
    <xf numFmtId="0" fontId="0" fillId="0" borderId="1" xfId="0" applyFont="1" applyBorder="1"/>
    <xf numFmtId="3" fontId="0" fillId="0" borderId="0" xfId="0" applyNumberFormat="1"/>
    <xf numFmtId="2" fontId="0" fillId="0" borderId="0" xfId="0" applyNumberFormat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0" fillId="0" borderId="0" xfId="0" applyFill="1" applyBorder="1"/>
    <xf numFmtId="3" fontId="0" fillId="0" borderId="0" xfId="0" applyNumberFormat="1" applyBorder="1"/>
    <xf numFmtId="3" fontId="0" fillId="0" borderId="9" xfId="0" applyNumberFormat="1" applyBorder="1"/>
    <xf numFmtId="164" fontId="0" fillId="0" borderId="0" xfId="0" applyNumberFormat="1"/>
    <xf numFmtId="3" fontId="0" fillId="0" borderId="7" xfId="0" applyNumberFormat="1" applyBorder="1"/>
    <xf numFmtId="3" fontId="0" fillId="0" borderId="10" xfId="0" applyNumberFormat="1" applyBorder="1"/>
    <xf numFmtId="9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0" fontId="0" fillId="0" borderId="6" xfId="0" applyFill="1" applyBorder="1"/>
    <xf numFmtId="0" fontId="1" fillId="0" borderId="11" xfId="0" applyFont="1" applyBorder="1"/>
    <xf numFmtId="3" fontId="1" fillId="0" borderId="11" xfId="0" applyNumberFormat="1" applyFont="1" applyBorder="1"/>
    <xf numFmtId="0" fontId="0" fillId="0" borderId="4" xfId="0" applyBorder="1"/>
    <xf numFmtId="3" fontId="0" fillId="0" borderId="4" xfId="0" applyNumberFormat="1" applyBorder="1"/>
    <xf numFmtId="0" fontId="2" fillId="0" borderId="9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" fillId="3" borderId="12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1" fillId="0" borderId="0" xfId="0" applyFont="1" applyAlignment="1">
      <alignment horizontal="right" indent="1"/>
    </xf>
    <xf numFmtId="0" fontId="0" fillId="0" borderId="0" xfId="0" applyAlignment="1">
      <alignment horizontal="left" indent="2"/>
    </xf>
    <xf numFmtId="1" fontId="1" fillId="4" borderId="2" xfId="0" applyNumberFormat="1" applyFon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6" fillId="5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1" fillId="4" borderId="2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Border="1"/>
    <xf numFmtId="0" fontId="0" fillId="6" borderId="0" xfId="0" applyFill="1"/>
    <xf numFmtId="0" fontId="0" fillId="6" borderId="6" xfId="0" applyFill="1" applyBorder="1"/>
    <xf numFmtId="0" fontId="0" fillId="6" borderId="7" xfId="0" applyFill="1" applyBorder="1"/>
    <xf numFmtId="49" fontId="0" fillId="0" borderId="0" xfId="0" applyNumberFormat="1" applyAlignment="1">
      <alignment horizontal="left" indent="2"/>
    </xf>
    <xf numFmtId="49" fontId="2" fillId="0" borderId="0" xfId="0" applyNumberFormat="1" applyFont="1" applyAlignment="1">
      <alignment horizontal="left" indent="2"/>
    </xf>
    <xf numFmtId="49" fontId="5" fillId="0" borderId="0" xfId="0" applyNumberFormat="1" applyFont="1" applyAlignment="1">
      <alignment horizontal="left" indent="2"/>
    </xf>
    <xf numFmtId="166" fontId="0" fillId="4" borderId="2" xfId="0" applyNumberFormat="1" applyFill="1" applyBorder="1" applyAlignment="1" applyProtection="1">
      <alignment horizontal="center"/>
      <protection locked="0"/>
    </xf>
    <xf numFmtId="166" fontId="0" fillId="4" borderId="2" xfId="1" applyNumberFormat="1" applyFont="1" applyFill="1" applyBorder="1" applyAlignment="1" applyProtection="1">
      <alignment horizontal="center"/>
      <protection locked="0"/>
    </xf>
    <xf numFmtId="0" fontId="9" fillId="0" borderId="0" xfId="2"/>
    <xf numFmtId="9" fontId="0" fillId="0" borderId="4" xfId="1" applyFont="1" applyBorder="1"/>
    <xf numFmtId="9" fontId="0" fillId="0" borderId="4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" fontId="2" fillId="4" borderId="14" xfId="0" applyNumberFormat="1" applyFont="1" applyFill="1" applyBorder="1" applyAlignment="1">
      <alignment horizontal="center" wrapText="1"/>
    </xf>
    <xf numFmtId="1" fontId="2" fillId="4" borderId="15" xfId="0" applyNumberFormat="1" applyFont="1" applyFill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</cellXfs>
  <cellStyles count="3">
    <cellStyle name="Hyperlink" xfId="2" builtinId="8"/>
    <cellStyle name="Normal" xfId="0" builtinId="0"/>
    <cellStyle name="Percent" xfId="1" builtinId="5"/>
  </cellStyles>
  <dxfs count="17">
    <dxf>
      <font>
        <color theme="0"/>
      </font>
    </dxf>
    <dxf>
      <font>
        <color theme="0"/>
      </font>
    </dxf>
    <dxf>
      <font>
        <color theme="2"/>
      </font>
    </dxf>
    <dxf>
      <font>
        <color theme="0"/>
      </font>
    </dxf>
    <dxf>
      <font>
        <color theme="0"/>
      </font>
    </dxf>
    <dxf>
      <font>
        <color rgb="FFFFFF00"/>
      </font>
      <fill>
        <gradientFill type="path" left="0.5" right="0.5" top="0.5" bottom="0.5">
          <stop position="0">
            <color rgb="FFC00000"/>
          </stop>
          <stop position="1">
            <color rgb="FFFF000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2"/>
      </font>
    </dxf>
    <dxf>
      <font>
        <color theme="0"/>
      </font>
    </dxf>
    <dxf>
      <font>
        <color theme="0"/>
      </font>
    </dxf>
    <dxf>
      <font>
        <color rgb="FFFFFF00"/>
      </font>
      <fill>
        <gradientFill type="path" left="0.5" right="0.5" top="0.5" bottom="0.5">
          <stop position="0">
            <color rgb="FFC00000"/>
          </stop>
          <stop position="1">
            <color rgb="FFFF0000"/>
          </stop>
        </gradient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microsoft.com/office/2007/relationships/hdphoto" Target="../media/hdphoto1.wdp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6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0</xdr:rowOff>
    </xdr:from>
    <xdr:to>
      <xdr:col>4</xdr:col>
      <xdr:colOff>83400</xdr:colOff>
      <xdr:row>6</xdr:row>
      <xdr:rowOff>53257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90500"/>
          <a:ext cx="2074125" cy="1005757"/>
        </a:xfrm>
        <a:prstGeom prst="rect">
          <a:avLst/>
        </a:prstGeom>
      </xdr:spPr>
    </xdr:pic>
    <xdr:clientData/>
  </xdr:twoCellAnchor>
  <xdr:twoCellAnchor editAs="oneCell">
    <xdr:from>
      <xdr:col>8</xdr:col>
      <xdr:colOff>542925</xdr:colOff>
      <xdr:row>0</xdr:row>
      <xdr:rowOff>180975</xdr:rowOff>
    </xdr:from>
    <xdr:to>
      <xdr:col>11</xdr:col>
      <xdr:colOff>400050</xdr:colOff>
      <xdr:row>7</xdr:row>
      <xdr:rowOff>1251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3595" b="93137" l="4045" r="96629">
                      <a14:foregroundMark x1="20225" y1="19935" x2="20225" y2="19935"/>
                      <a14:foregroundMark x1="44719" y1="34314" x2="44719" y2="34314"/>
                      <a14:foregroundMark x1="80000" y1="33660" x2="80000" y2="33660"/>
                      <a14:foregroundMark x1="7191" y1="71242" x2="7191" y2="71242"/>
                      <a14:foregroundMark x1="9663" y1="72876" x2="9663" y2="72876"/>
                      <a14:foregroundMark x1="12360" y1="69608" x2="12360" y2="69608"/>
                      <a14:foregroundMark x1="14831" y1="73203" x2="14831" y2="73203"/>
                      <a14:foregroundMark x1="17753" y1="77124" x2="17753" y2="77124"/>
                      <a14:foregroundMark x1="21348" y1="73529" x2="21348" y2="73529"/>
                      <a14:foregroundMark x1="24719" y1="73529" x2="24719" y2="73529"/>
                      <a14:foregroundMark x1="26517" y1="69608" x2="26517" y2="69608"/>
                      <a14:foregroundMark x1="31461" y1="72222" x2="31461" y2="72222"/>
                      <a14:foregroundMark x1="30562" y1="69608" x2="30562" y2="69608"/>
                      <a14:foregroundMark x1="28764" y1="69608" x2="28764" y2="69608"/>
                      <a14:foregroundMark x1="34157" y1="75817" x2="34157" y2="75817"/>
                      <a14:foregroundMark x1="40225" y1="72222" x2="40225" y2="72222"/>
                      <a14:foregroundMark x1="40449" y1="77124" x2="40449" y2="77124"/>
                      <a14:foregroundMark x1="45169" y1="78105" x2="45169" y2="78105"/>
                      <a14:foregroundMark x1="27640" y1="75490" x2="27640" y2="75490"/>
                      <a14:foregroundMark x1="6966" y1="87908" x2="6966" y2="87908"/>
                      <a14:foregroundMark x1="6966" y1="90850" x2="6966" y2="90850"/>
                      <a14:foregroundMark x1="10562" y1="88889" x2="10562" y2="88889"/>
                      <a14:foregroundMark x1="10562" y1="88235" x2="10562" y2="88235"/>
                      <a14:foregroundMark x1="10562" y1="90196" x2="10562" y2="90196"/>
                      <a14:foregroundMark x1="8315" y1="91830" x2="8315" y2="91830"/>
                      <a14:foregroundMark x1="10562" y1="91176" x2="10562" y2="91176"/>
                      <a14:foregroundMark x1="10562" y1="91503" x2="10562" y2="91503"/>
                      <a14:foregroundMark x1="10562" y1="85294" x2="10562" y2="85294"/>
                      <a14:foregroundMark x1="13034" y1="86928" x2="13034" y2="86928"/>
                      <a14:foregroundMark x1="13708" y1="86928" x2="13708" y2="86928"/>
                      <a14:foregroundMark x1="12584" y1="87255" x2="12584" y2="87255"/>
                      <a14:foregroundMark x1="12135" y1="88235" x2="12135" y2="88235"/>
                      <a14:foregroundMark x1="11910" y1="89542" x2="11910" y2="89542"/>
                      <a14:foregroundMark x1="12135" y1="90196" x2="12135" y2="90196"/>
                      <a14:foregroundMark x1="12135" y1="91176" x2="12135" y2="91176"/>
                      <a14:foregroundMark x1="12809" y1="91503" x2="12809" y2="91503"/>
                      <a14:foregroundMark x1="15056" y1="89216" x2="15056" y2="89216"/>
                      <a14:foregroundMark x1="15955" y1="91503" x2="15955" y2="91503"/>
                      <a14:foregroundMark x1="16629" y1="91830" x2="16629" y2="91830"/>
                      <a14:foregroundMark x1="17079" y1="91503" x2="17079" y2="91503"/>
                      <a14:foregroundMark x1="19101" y1="91830" x2="19101" y2="91830"/>
                      <a14:foregroundMark x1="19101" y1="90850" x2="19101" y2="90850"/>
                      <a14:foregroundMark x1="19101" y1="90196" x2="19101" y2="90196"/>
                      <a14:foregroundMark x1="19326" y1="87908" x2="19326" y2="87908"/>
                      <a14:foregroundMark x1="20899" y1="86928" x2="20899" y2="86928"/>
                      <a14:foregroundMark x1="21573" y1="89542" x2="21573" y2="89542"/>
                      <a14:foregroundMark x1="23146" y1="88562" x2="23146" y2="88562"/>
                      <a14:foregroundMark x1="23596" y1="87255" x2="23596" y2="87255"/>
                      <a14:foregroundMark x1="24045" y1="89216" x2="24045" y2="89216"/>
                      <a14:foregroundMark x1="24494" y1="90523" x2="24494" y2="90523"/>
                      <a14:foregroundMark x1="23371" y1="91830" x2="23371" y2="91830"/>
                      <a14:foregroundMark x1="25843" y1="89216" x2="25843" y2="89216"/>
                      <a14:foregroundMark x1="26067" y1="90850" x2="26067" y2="90850"/>
                      <a14:foregroundMark x1="27191" y1="91830" x2="27191" y2="91830"/>
                      <a14:foregroundMark x1="28090" y1="91830" x2="28090" y2="91830"/>
                      <a14:foregroundMark x1="26067" y1="87582" x2="26067" y2="87582"/>
                      <a14:foregroundMark x1="16629" y1="86928" x2="16629" y2="86928"/>
                      <a14:foregroundMark x1="31461" y1="91830" x2="31461" y2="91830"/>
                      <a14:foregroundMark x1="29438" y1="89542" x2="29438" y2="89542"/>
                      <a14:foregroundMark x1="30787" y1="86928" x2="30787" y2="86928"/>
                      <a14:foregroundMark x1="34607" y1="89542" x2="34607" y2="89542"/>
                      <a14:foregroundMark x1="37528" y1="89542" x2="37528" y2="89542"/>
                      <a14:foregroundMark x1="35281" y1="87255" x2="35281" y2="87255"/>
                      <a14:foregroundMark x1="38876" y1="88235" x2="38876" y2="88235"/>
                      <a14:foregroundMark x1="36180" y1="91830" x2="36180" y2="91830"/>
                      <a14:foregroundMark x1="39551" y1="84641" x2="39551" y2="84641"/>
                      <a14:foregroundMark x1="43371" y1="85294" x2="43371" y2="85294"/>
                      <a14:foregroundMark x1="46067" y1="87908" x2="46067" y2="87908"/>
                      <a14:foregroundMark x1="46067" y1="90850" x2="46067" y2="90850"/>
                      <a14:foregroundMark x1="47865" y1="88235" x2="47865" y2="88235"/>
                      <a14:foregroundMark x1="51236" y1="74183" x2="51236" y2="74183"/>
                      <a14:foregroundMark x1="57978" y1="73529" x2="57978" y2="73529"/>
                      <a14:foregroundMark x1="67416" y1="73203" x2="67416" y2="73203"/>
                      <a14:foregroundMark x1="73483" y1="74183" x2="73483" y2="74183"/>
                      <a14:foregroundMark x1="80000" y1="71569" x2="80000" y2="71569"/>
                      <a14:foregroundMark x1="51910" y1="89216" x2="51910" y2="89216"/>
                      <a14:backgroundMark x1="16854" y1="71242" x2="16854" y2="71242"/>
                      <a14:backgroundMark x1="29888" y1="74837" x2="29888" y2="74837"/>
                      <a14:backgroundMark x1="27640" y1="90196" x2="27640" y2="90196"/>
                      <a14:backgroundMark x1="27416" y1="88562" x2="27416" y2="88562"/>
                      <a14:backgroundMark x1="16629" y1="88235" x2="16629" y2="88235"/>
                      <a14:backgroundMark x1="30787" y1="88235" x2="30787" y2="88235"/>
                      <a14:backgroundMark x1="36180" y1="89216" x2="36180" y2="89216"/>
                      <a14:backgroundMark x1="69663" y1="70915" x2="69663" y2="70915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991100" y="180975"/>
          <a:ext cx="1685925" cy="115377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57150</xdr:rowOff>
        </xdr:from>
        <xdr:to>
          <xdr:col>5</xdr:col>
          <xdr:colOff>390525</xdr:colOff>
          <xdr:row>22</xdr:row>
          <xdr:rowOff>0</xdr:rowOff>
        </xdr:to>
        <xdr:sp macro="" textlink="">
          <xdr:nvSpPr>
            <xdr:cNvPr id="1030" name="ComboBox1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152400</xdr:rowOff>
        </xdr:from>
        <xdr:to>
          <xdr:col>5</xdr:col>
          <xdr:colOff>390525</xdr:colOff>
          <xdr:row>19</xdr:row>
          <xdr:rowOff>95250</xdr:rowOff>
        </xdr:to>
        <xdr:sp macro="" textlink="">
          <xdr:nvSpPr>
            <xdr:cNvPr id="1032" name="ComboBox2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27</xdr:row>
          <xdr:rowOff>0</xdr:rowOff>
        </xdr:from>
        <xdr:to>
          <xdr:col>5</xdr:col>
          <xdr:colOff>180975</xdr:colOff>
          <xdr:row>29</xdr:row>
          <xdr:rowOff>142875</xdr:rowOff>
        </xdr:to>
        <xdr:sp macro="" textlink="">
          <xdr:nvSpPr>
            <xdr:cNvPr id="1033" name="CommandButton1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542926</xdr:colOff>
      <xdr:row>0</xdr:row>
      <xdr:rowOff>180975</xdr:rowOff>
    </xdr:from>
    <xdr:to>
      <xdr:col>11</xdr:col>
      <xdr:colOff>97156</xdr:colOff>
      <xdr:row>5</xdr:row>
      <xdr:rowOff>170652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3595" b="93137" l="4045" r="96629">
                      <a14:foregroundMark x1="20225" y1="19935" x2="20225" y2="19935"/>
                      <a14:foregroundMark x1="44719" y1="34314" x2="44719" y2="34314"/>
                      <a14:foregroundMark x1="80000" y1="33660" x2="80000" y2="33660"/>
                      <a14:foregroundMark x1="7191" y1="71242" x2="7191" y2="71242"/>
                      <a14:foregroundMark x1="9663" y1="72876" x2="9663" y2="72876"/>
                      <a14:foregroundMark x1="12360" y1="69608" x2="12360" y2="69608"/>
                      <a14:foregroundMark x1="14831" y1="73203" x2="14831" y2="73203"/>
                      <a14:foregroundMark x1="17753" y1="77124" x2="17753" y2="77124"/>
                      <a14:foregroundMark x1="21348" y1="73529" x2="21348" y2="73529"/>
                      <a14:foregroundMark x1="24719" y1="73529" x2="24719" y2="73529"/>
                      <a14:foregroundMark x1="26517" y1="69608" x2="26517" y2="69608"/>
                      <a14:foregroundMark x1="31461" y1="72222" x2="31461" y2="72222"/>
                      <a14:foregroundMark x1="30562" y1="69608" x2="30562" y2="69608"/>
                      <a14:foregroundMark x1="28764" y1="69608" x2="28764" y2="69608"/>
                      <a14:foregroundMark x1="34157" y1="75817" x2="34157" y2="75817"/>
                      <a14:foregroundMark x1="40225" y1="72222" x2="40225" y2="72222"/>
                      <a14:foregroundMark x1="40449" y1="77124" x2="40449" y2="77124"/>
                      <a14:foregroundMark x1="45169" y1="78105" x2="45169" y2="78105"/>
                      <a14:foregroundMark x1="27640" y1="75490" x2="27640" y2="75490"/>
                      <a14:foregroundMark x1="6966" y1="87908" x2="6966" y2="87908"/>
                      <a14:foregroundMark x1="6966" y1="90850" x2="6966" y2="90850"/>
                      <a14:foregroundMark x1="10562" y1="88889" x2="10562" y2="88889"/>
                      <a14:foregroundMark x1="10562" y1="88235" x2="10562" y2="88235"/>
                      <a14:foregroundMark x1="10562" y1="90196" x2="10562" y2="90196"/>
                      <a14:foregroundMark x1="8315" y1="91830" x2="8315" y2="91830"/>
                      <a14:foregroundMark x1="10562" y1="91176" x2="10562" y2="91176"/>
                      <a14:foregroundMark x1="10562" y1="91503" x2="10562" y2="91503"/>
                      <a14:foregroundMark x1="10562" y1="85294" x2="10562" y2="85294"/>
                      <a14:foregroundMark x1="13034" y1="86928" x2="13034" y2="86928"/>
                      <a14:foregroundMark x1="13708" y1="86928" x2="13708" y2="86928"/>
                      <a14:foregroundMark x1="12584" y1="87255" x2="12584" y2="87255"/>
                      <a14:foregroundMark x1="12135" y1="88235" x2="12135" y2="88235"/>
                      <a14:foregroundMark x1="11910" y1="89542" x2="11910" y2="89542"/>
                      <a14:foregroundMark x1="12135" y1="90196" x2="12135" y2="90196"/>
                      <a14:foregroundMark x1="12135" y1="91176" x2="12135" y2="91176"/>
                      <a14:foregroundMark x1="12809" y1="91503" x2="12809" y2="91503"/>
                      <a14:foregroundMark x1="15056" y1="89216" x2="15056" y2="89216"/>
                      <a14:foregroundMark x1="15955" y1="91503" x2="15955" y2="91503"/>
                      <a14:foregroundMark x1="16629" y1="91830" x2="16629" y2="91830"/>
                      <a14:foregroundMark x1="17079" y1="91503" x2="17079" y2="91503"/>
                      <a14:foregroundMark x1="19101" y1="91830" x2="19101" y2="91830"/>
                      <a14:foregroundMark x1="19101" y1="90850" x2="19101" y2="90850"/>
                      <a14:foregroundMark x1="19101" y1="90196" x2="19101" y2="90196"/>
                      <a14:foregroundMark x1="19326" y1="87908" x2="19326" y2="87908"/>
                      <a14:foregroundMark x1="20899" y1="86928" x2="20899" y2="86928"/>
                      <a14:foregroundMark x1="21573" y1="89542" x2="21573" y2="89542"/>
                      <a14:foregroundMark x1="23146" y1="88562" x2="23146" y2="88562"/>
                      <a14:foregroundMark x1="23596" y1="87255" x2="23596" y2="87255"/>
                      <a14:foregroundMark x1="24045" y1="89216" x2="24045" y2="89216"/>
                      <a14:foregroundMark x1="24494" y1="90523" x2="24494" y2="90523"/>
                      <a14:foregroundMark x1="23371" y1="91830" x2="23371" y2="91830"/>
                      <a14:foregroundMark x1="25843" y1="89216" x2="25843" y2="89216"/>
                      <a14:foregroundMark x1="26067" y1="90850" x2="26067" y2="90850"/>
                      <a14:foregroundMark x1="27191" y1="91830" x2="27191" y2="91830"/>
                      <a14:foregroundMark x1="28090" y1="91830" x2="28090" y2="91830"/>
                      <a14:foregroundMark x1="26067" y1="87582" x2="26067" y2="87582"/>
                      <a14:foregroundMark x1="16629" y1="86928" x2="16629" y2="86928"/>
                      <a14:foregroundMark x1="31461" y1="91830" x2="31461" y2="91830"/>
                      <a14:foregroundMark x1="29438" y1="89542" x2="29438" y2="89542"/>
                      <a14:foregroundMark x1="30787" y1="86928" x2="30787" y2="86928"/>
                      <a14:foregroundMark x1="34607" y1="89542" x2="34607" y2="89542"/>
                      <a14:foregroundMark x1="37528" y1="89542" x2="37528" y2="89542"/>
                      <a14:foregroundMark x1="35281" y1="87255" x2="35281" y2="87255"/>
                      <a14:foregroundMark x1="38876" y1="88235" x2="38876" y2="88235"/>
                      <a14:foregroundMark x1="36180" y1="91830" x2="36180" y2="91830"/>
                      <a14:foregroundMark x1="39551" y1="84641" x2="39551" y2="84641"/>
                      <a14:foregroundMark x1="43371" y1="85294" x2="43371" y2="85294"/>
                      <a14:foregroundMark x1="46067" y1="87908" x2="46067" y2="87908"/>
                      <a14:foregroundMark x1="46067" y1="90850" x2="46067" y2="90850"/>
                      <a14:foregroundMark x1="47865" y1="88235" x2="47865" y2="88235"/>
                      <a14:foregroundMark x1="51236" y1="74183" x2="51236" y2="74183"/>
                      <a14:foregroundMark x1="57978" y1="73529" x2="57978" y2="73529"/>
                      <a14:foregroundMark x1="67416" y1="73203" x2="67416" y2="73203"/>
                      <a14:foregroundMark x1="73483" y1="74183" x2="73483" y2="74183"/>
                      <a14:foregroundMark x1="80000" y1="71569" x2="80000" y2="71569"/>
                      <a14:foregroundMark x1="51910" y1="89216" x2="51910" y2="89216"/>
                      <a14:backgroundMark x1="16854" y1="71242" x2="16854" y2="71242"/>
                      <a14:backgroundMark x1="29888" y1="74837" x2="29888" y2="74837"/>
                      <a14:backgroundMark x1="27640" y1="90196" x2="27640" y2="90196"/>
                      <a14:backgroundMark x1="27416" y1="88562" x2="27416" y2="88562"/>
                      <a14:backgroundMark x1="16629" y1="88235" x2="16629" y2="88235"/>
                      <a14:backgroundMark x1="30787" y1="88235" x2="30787" y2="88235"/>
                      <a14:backgroundMark x1="36180" y1="89216" x2="36180" y2="89216"/>
                      <a14:backgroundMark x1="69663" y1="70915" x2="69663" y2="70915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124451" y="180975"/>
          <a:ext cx="1390650" cy="95170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57150</xdr:rowOff>
        </xdr:from>
        <xdr:to>
          <xdr:col>5</xdr:col>
          <xdr:colOff>390525</xdr:colOff>
          <xdr:row>22</xdr:row>
          <xdr:rowOff>0</xdr:rowOff>
        </xdr:to>
        <xdr:sp macro="" textlink="">
          <xdr:nvSpPr>
            <xdr:cNvPr id="2049" name="ComboBox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152400</xdr:rowOff>
        </xdr:from>
        <xdr:to>
          <xdr:col>5</xdr:col>
          <xdr:colOff>390525</xdr:colOff>
          <xdr:row>19</xdr:row>
          <xdr:rowOff>95250</xdr:rowOff>
        </xdr:to>
        <xdr:sp macro="" textlink="">
          <xdr:nvSpPr>
            <xdr:cNvPr id="2050" name="ComboBox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76200</xdr:colOff>
      <xdr:row>0</xdr:row>
      <xdr:rowOff>142875</xdr:rowOff>
    </xdr:from>
    <xdr:to>
      <xdr:col>4</xdr:col>
      <xdr:colOff>16974</xdr:colOff>
      <xdr:row>6</xdr:row>
      <xdr:rowOff>17062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42875"/>
          <a:ext cx="2072469" cy="100575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27</xdr:row>
          <xdr:rowOff>9525</xdr:rowOff>
        </xdr:from>
        <xdr:to>
          <xdr:col>5</xdr:col>
          <xdr:colOff>28575</xdr:colOff>
          <xdr:row>29</xdr:row>
          <xdr:rowOff>142875</xdr:rowOff>
        </xdr:to>
        <xdr:sp macro="" textlink="">
          <xdr:nvSpPr>
            <xdr:cNvPr id="2051" name="CommandButton1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2" Type="http://schemas.openxmlformats.org/officeDocument/2006/relationships/hyperlink" Target="http://www.fedex.com/is/fuelsurcharge/index.html" TargetMode="External"/><Relationship Id="rId1" Type="http://schemas.openxmlformats.org/officeDocument/2006/relationships/hyperlink" Target="https://www.tnt.com/content/dam/tnt_express_media/global_media_library/New_Site_Structure/Home_Page/HelpCentre/Postcodes.pdf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3.emf"/><Relationship Id="rId5" Type="http://schemas.openxmlformats.org/officeDocument/2006/relationships/vmlDrawing" Target="../drawings/vmlDrawing1.vml"/><Relationship Id="rId10" Type="http://schemas.openxmlformats.org/officeDocument/2006/relationships/control" Target="../activeX/activeX3.xml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.xml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6.emf"/><Relationship Id="rId2" Type="http://schemas.openxmlformats.org/officeDocument/2006/relationships/hyperlink" Target="https://www.tnt.com/content/dam/tnt_express_media/global_media_library/New_Site_Structure/Home_Page/HelpCentre/Postcodes.pdf" TargetMode="External"/><Relationship Id="rId1" Type="http://schemas.openxmlformats.org/officeDocument/2006/relationships/hyperlink" Target="http://www.fedex.com/is/fuelsurcharge/index.html" TargetMode="External"/><Relationship Id="rId6" Type="http://schemas.openxmlformats.org/officeDocument/2006/relationships/control" Target="../activeX/activeX4.xml"/><Relationship Id="rId11" Type="http://schemas.openxmlformats.org/officeDocument/2006/relationships/image" Target="../media/image8.emf"/><Relationship Id="rId5" Type="http://schemas.openxmlformats.org/officeDocument/2006/relationships/vmlDrawing" Target="../drawings/vmlDrawing2.vml"/><Relationship Id="rId10" Type="http://schemas.openxmlformats.org/officeDocument/2006/relationships/control" Target="../activeX/activeX6.xml"/><Relationship Id="rId4" Type="http://schemas.openxmlformats.org/officeDocument/2006/relationships/drawing" Target="../drawings/drawing2.xml"/><Relationship Id="rId9" Type="http://schemas.openxmlformats.org/officeDocument/2006/relationships/image" Target="../media/image7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A263"/>
  <sheetViews>
    <sheetView showGridLines="0" zoomScale="115" zoomScaleNormal="115" workbookViewId="0">
      <selection activeCell="N9" sqref="N9"/>
    </sheetView>
  </sheetViews>
  <sheetFormatPr defaultRowHeight="15" x14ac:dyDescent="0.25"/>
  <cols>
    <col min="1" max="1" width="4.7109375" customWidth="1"/>
    <col min="16" max="17" width="9.140625" customWidth="1"/>
  </cols>
  <sheetData>
    <row r="1" spans="1:18" x14ac:dyDescent="0.25">
      <c r="I1" s="5"/>
      <c r="P1" s="7"/>
      <c r="Q1" s="45"/>
    </row>
    <row r="2" spans="1:18" x14ac:dyDescent="0.25">
      <c r="I2" s="5"/>
      <c r="P2" s="7"/>
      <c r="Q2" s="60" t="s">
        <v>517</v>
      </c>
    </row>
    <row r="3" spans="1:18" x14ac:dyDescent="0.25">
      <c r="I3" s="5"/>
      <c r="P3" s="7"/>
      <c r="Q3" s="59" t="s">
        <v>518</v>
      </c>
    </row>
    <row r="4" spans="1:18" x14ac:dyDescent="0.25">
      <c r="I4" s="5"/>
      <c r="P4" s="7"/>
      <c r="Q4" s="59" t="s">
        <v>519</v>
      </c>
    </row>
    <row r="5" spans="1:18" x14ac:dyDescent="0.25">
      <c r="I5" s="5"/>
      <c r="P5" s="7"/>
      <c r="Q5" s="59" t="s">
        <v>520</v>
      </c>
    </row>
    <row r="6" spans="1:18" x14ac:dyDescent="0.25">
      <c r="I6" s="5"/>
      <c r="P6" s="7"/>
      <c r="Q6" s="59"/>
    </row>
    <row r="7" spans="1:18" x14ac:dyDescent="0.25">
      <c r="I7" s="5"/>
      <c r="P7" s="7"/>
      <c r="Q7" s="60" t="s">
        <v>494</v>
      </c>
    </row>
    <row r="8" spans="1:18" x14ac:dyDescent="0.25">
      <c r="B8" s="9"/>
      <c r="C8" s="9"/>
      <c r="D8" s="9"/>
      <c r="E8" s="26" t="s">
        <v>496</v>
      </c>
      <c r="F8" s="26" t="s">
        <v>497</v>
      </c>
      <c r="G8" s="26" t="s">
        <v>498</v>
      </c>
      <c r="I8" s="5"/>
      <c r="M8" s="27" t="s">
        <v>496</v>
      </c>
      <c r="N8" s="27" t="s">
        <v>497</v>
      </c>
      <c r="O8" s="27" t="s">
        <v>498</v>
      </c>
      <c r="P8" s="7"/>
      <c r="Q8" s="59" t="s">
        <v>521</v>
      </c>
    </row>
    <row r="9" spans="1:18" x14ac:dyDescent="0.25">
      <c r="B9" t="s">
        <v>492</v>
      </c>
      <c r="E9" s="3">
        <f>IF(AA48="Express",V49*Gengi2,X49*Gengi2)</f>
        <v>161439.1568181818</v>
      </c>
      <c r="F9" s="18"/>
      <c r="G9" s="3">
        <f>E9-E9*F9</f>
        <v>161439.1568181818</v>
      </c>
      <c r="I9" s="5"/>
      <c r="J9" s="24" t="s">
        <v>492</v>
      </c>
      <c r="K9" s="24"/>
      <c r="L9" s="24"/>
      <c r="M9" s="25" t="str">
        <f>IF(AA48="Express",V57,X57)</f>
        <v>Ekki í boði</v>
      </c>
      <c r="N9" s="65"/>
      <c r="O9" s="25" t="e">
        <f>M9-M9*N9</f>
        <v>#VALUE!</v>
      </c>
      <c r="P9" s="7"/>
      <c r="Q9" s="59" t="s">
        <v>522</v>
      </c>
    </row>
    <row r="10" spans="1:18" x14ac:dyDescent="0.25">
      <c r="B10" t="s">
        <v>493</v>
      </c>
      <c r="G10" s="3">
        <f>E9*Fuel</f>
        <v>28251.852443181815</v>
      </c>
      <c r="I10" s="5"/>
      <c r="J10" t="s">
        <v>494</v>
      </c>
      <c r="O10">
        <v>950</v>
      </c>
      <c r="P10" s="7"/>
      <c r="Q10" s="59" t="s">
        <v>531</v>
      </c>
    </row>
    <row r="11" spans="1:18" x14ac:dyDescent="0.25">
      <c r="B11" t="s">
        <v>494</v>
      </c>
      <c r="G11">
        <v>950</v>
      </c>
      <c r="I11" s="5"/>
      <c r="P11" s="7"/>
      <c r="Q11" s="61"/>
    </row>
    <row r="12" spans="1:18" ht="15.75" thickBot="1" x14ac:dyDescent="0.3">
      <c r="B12" s="22" t="s">
        <v>495</v>
      </c>
      <c r="C12" s="22"/>
      <c r="D12" s="22"/>
      <c r="E12" s="22"/>
      <c r="F12" s="22"/>
      <c r="G12" s="23">
        <f>SUM(G9:G11)</f>
        <v>190641.00926136362</v>
      </c>
      <c r="I12" s="5"/>
      <c r="J12" s="22" t="s">
        <v>495</v>
      </c>
      <c r="K12" s="22"/>
      <c r="L12" s="22"/>
      <c r="M12" s="22"/>
      <c r="N12" s="22"/>
      <c r="O12" s="23" t="e">
        <f>SUM(O9:O11)</f>
        <v>#VALUE!</v>
      </c>
      <c r="P12" s="7"/>
      <c r="Q12" s="60" t="s">
        <v>523</v>
      </c>
    </row>
    <row r="13" spans="1:18" ht="15.75" thickTop="1" x14ac:dyDescent="0.25">
      <c r="I13" s="5"/>
      <c r="P13" s="7"/>
      <c r="Q13" s="59" t="s">
        <v>524</v>
      </c>
    </row>
    <row r="14" spans="1:18" x14ac:dyDescent="0.25">
      <c r="C14" s="28" t="s">
        <v>499</v>
      </c>
      <c r="D14" s="29" t="str">
        <f>IF(AA48="Express",V65,V66)</f>
        <v>3 - 4</v>
      </c>
      <c r="E14" s="27" t="s">
        <v>500</v>
      </c>
      <c r="I14" s="5"/>
      <c r="K14" s="28" t="s">
        <v>499</v>
      </c>
      <c r="L14" s="30">
        <f>IF(AA48="Express",V62,V63)</f>
        <v>0</v>
      </c>
      <c r="M14" s="27" t="s">
        <v>500</v>
      </c>
      <c r="P14" s="7"/>
      <c r="Q14" s="59" t="s">
        <v>525</v>
      </c>
    </row>
    <row r="15" spans="1:18" x14ac:dyDescent="0.25">
      <c r="A15" s="9"/>
      <c r="B15" s="9"/>
      <c r="C15" s="9"/>
      <c r="D15" s="9"/>
      <c r="E15" s="9"/>
      <c r="F15" s="9"/>
      <c r="G15" s="9"/>
      <c r="H15" s="9"/>
      <c r="I15" s="8"/>
      <c r="J15" s="9"/>
      <c r="K15" s="9"/>
      <c r="L15" s="9"/>
      <c r="M15" s="9"/>
      <c r="N15" s="9"/>
      <c r="O15" s="9"/>
      <c r="P15" s="10"/>
      <c r="Q15" s="59" t="s">
        <v>526</v>
      </c>
    </row>
    <row r="16" spans="1:18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7"/>
      <c r="Q16" s="59"/>
      <c r="R16" s="64" t="s">
        <v>533</v>
      </c>
    </row>
    <row r="17" spans="1:18" ht="15" customHeight="1" x14ac:dyDescent="0.25">
      <c r="H17" s="27" t="s">
        <v>511</v>
      </c>
      <c r="P17" s="7"/>
      <c r="Q17" s="59" t="s">
        <v>530</v>
      </c>
    </row>
    <row r="18" spans="1:18" ht="15" customHeight="1" x14ac:dyDescent="0.25">
      <c r="G18" s="6"/>
      <c r="H18" s="74" t="s">
        <v>501</v>
      </c>
      <c r="I18" s="76" t="s">
        <v>505</v>
      </c>
      <c r="J18" s="78" t="s">
        <v>506</v>
      </c>
      <c r="K18" s="78" t="s">
        <v>507</v>
      </c>
      <c r="L18" s="78" t="s">
        <v>508</v>
      </c>
      <c r="M18" s="70" t="s">
        <v>502</v>
      </c>
      <c r="N18" s="70" t="s">
        <v>503</v>
      </c>
      <c r="O18" s="72" t="s">
        <v>504</v>
      </c>
      <c r="P18" s="7"/>
      <c r="Q18" s="60"/>
    </row>
    <row r="19" spans="1:18" x14ac:dyDescent="0.25">
      <c r="G19" s="6"/>
      <c r="H19" s="75"/>
      <c r="I19" s="77"/>
      <c r="J19" s="79"/>
      <c r="K19" s="79"/>
      <c r="L19" s="79"/>
      <c r="M19" s="71"/>
      <c r="N19" s="71"/>
      <c r="O19" s="73"/>
      <c r="P19" s="7"/>
      <c r="Q19" s="60" t="s">
        <v>527</v>
      </c>
    </row>
    <row r="20" spans="1:18" x14ac:dyDescent="0.25">
      <c r="G20" s="6"/>
      <c r="H20" s="34">
        <v>1</v>
      </c>
      <c r="I20" s="46">
        <v>50</v>
      </c>
      <c r="J20" s="41"/>
      <c r="K20" s="41"/>
      <c r="L20" s="41"/>
      <c r="M20" s="35">
        <f>(J20/100)*(K20/100)*(L20/100)</f>
        <v>0</v>
      </c>
      <c r="N20" s="35">
        <f>M20*200</f>
        <v>0</v>
      </c>
      <c r="O20" s="36">
        <f>J20+2*(K20+L20)</f>
        <v>0</v>
      </c>
      <c r="P20" s="7"/>
      <c r="Q20" s="59" t="s">
        <v>528</v>
      </c>
    </row>
    <row r="21" spans="1:18" x14ac:dyDescent="0.25">
      <c r="G21" s="6"/>
      <c r="H21" s="32">
        <v>2</v>
      </c>
      <c r="I21" s="46"/>
      <c r="J21" s="42"/>
      <c r="K21" s="42"/>
      <c r="L21" s="42"/>
      <c r="M21" s="31">
        <f t="shared" ref="M21:M29" si="0">(J21/100)*(K21/100)*(L21/100)</f>
        <v>0</v>
      </c>
      <c r="N21" s="31">
        <f t="shared" ref="N21:N29" si="1">M21*200</f>
        <v>0</v>
      </c>
      <c r="O21" s="33">
        <f t="shared" ref="O21:O29" si="2">J21+2*(K21+L21)</f>
        <v>0</v>
      </c>
      <c r="P21" s="7"/>
      <c r="Q21" s="59" t="s">
        <v>534</v>
      </c>
    </row>
    <row r="22" spans="1:18" x14ac:dyDescent="0.25">
      <c r="G22" s="6"/>
      <c r="H22" s="34">
        <v>3</v>
      </c>
      <c r="I22" s="46"/>
      <c r="J22" s="41"/>
      <c r="K22" s="41"/>
      <c r="L22" s="41"/>
      <c r="M22" s="35">
        <f t="shared" si="0"/>
        <v>0</v>
      </c>
      <c r="N22" s="35">
        <f t="shared" si="1"/>
        <v>0</v>
      </c>
      <c r="O22" s="36">
        <f t="shared" si="2"/>
        <v>0</v>
      </c>
      <c r="P22" s="7"/>
      <c r="Q22" s="59" t="s">
        <v>538</v>
      </c>
    </row>
    <row r="23" spans="1:18" x14ac:dyDescent="0.25">
      <c r="G23" s="6"/>
      <c r="H23" s="32">
        <v>4</v>
      </c>
      <c r="I23" s="46"/>
      <c r="J23" s="42"/>
      <c r="K23" s="42"/>
      <c r="L23" s="42"/>
      <c r="M23" s="31">
        <f t="shared" si="0"/>
        <v>0</v>
      </c>
      <c r="N23" s="31">
        <f t="shared" si="1"/>
        <v>0</v>
      </c>
      <c r="O23" s="33">
        <f t="shared" si="2"/>
        <v>0</v>
      </c>
      <c r="P23" s="7"/>
      <c r="Q23" s="59" t="s">
        <v>539</v>
      </c>
    </row>
    <row r="24" spans="1:18" x14ac:dyDescent="0.25">
      <c r="C24" s="44" t="s">
        <v>485</v>
      </c>
      <c r="D24" s="47">
        <v>125</v>
      </c>
      <c r="G24" s="6"/>
      <c r="H24" s="34">
        <v>5</v>
      </c>
      <c r="I24" s="46"/>
      <c r="J24" s="41"/>
      <c r="K24" s="41"/>
      <c r="L24" s="41"/>
      <c r="M24" s="35">
        <f t="shared" si="0"/>
        <v>0</v>
      </c>
      <c r="N24" s="35">
        <f t="shared" si="1"/>
        <v>0</v>
      </c>
      <c r="O24" s="36">
        <f t="shared" si="2"/>
        <v>0</v>
      </c>
      <c r="P24" s="7"/>
      <c r="Q24" s="59" t="s">
        <v>540</v>
      </c>
    </row>
    <row r="25" spans="1:18" x14ac:dyDescent="0.25">
      <c r="G25" s="6"/>
      <c r="H25" s="32">
        <v>6</v>
      </c>
      <c r="I25" s="46"/>
      <c r="J25" s="42"/>
      <c r="K25" s="42"/>
      <c r="L25" s="42"/>
      <c r="M25" s="31">
        <f t="shared" si="0"/>
        <v>0</v>
      </c>
      <c r="N25" s="31">
        <f t="shared" si="1"/>
        <v>0</v>
      </c>
      <c r="O25" s="33">
        <f t="shared" si="2"/>
        <v>0</v>
      </c>
      <c r="P25" s="7"/>
      <c r="Q25" s="59"/>
      <c r="R25" s="64" t="s">
        <v>532</v>
      </c>
    </row>
    <row r="26" spans="1:18" x14ac:dyDescent="0.25">
      <c r="C26" s="44" t="s">
        <v>490</v>
      </c>
      <c r="D26" s="62">
        <v>0.17499999999999999</v>
      </c>
      <c r="G26" s="6"/>
      <c r="H26" s="34">
        <v>7</v>
      </c>
      <c r="I26" s="46"/>
      <c r="J26" s="41"/>
      <c r="K26" s="41"/>
      <c r="L26" s="41"/>
      <c r="M26" s="35">
        <f t="shared" si="0"/>
        <v>0</v>
      </c>
      <c r="N26" s="35">
        <f t="shared" si="1"/>
        <v>0</v>
      </c>
      <c r="O26" s="36">
        <f t="shared" si="2"/>
        <v>0</v>
      </c>
      <c r="P26" s="7"/>
      <c r="Q26" s="59"/>
    </row>
    <row r="27" spans="1:18" x14ac:dyDescent="0.25">
      <c r="G27" s="6"/>
      <c r="H27" s="32">
        <v>8</v>
      </c>
      <c r="I27" s="46"/>
      <c r="J27" s="42"/>
      <c r="K27" s="42"/>
      <c r="L27" s="42"/>
      <c r="M27" s="31">
        <f t="shared" si="0"/>
        <v>0</v>
      </c>
      <c r="N27" s="31">
        <f t="shared" si="1"/>
        <v>0</v>
      </c>
      <c r="O27" s="33">
        <f t="shared" si="2"/>
        <v>0</v>
      </c>
      <c r="P27" s="7"/>
      <c r="Q27" s="60" t="s">
        <v>542</v>
      </c>
    </row>
    <row r="28" spans="1:18" x14ac:dyDescent="0.25">
      <c r="G28" s="6"/>
      <c r="H28" s="34">
        <v>9</v>
      </c>
      <c r="I28" s="46"/>
      <c r="J28" s="41"/>
      <c r="K28" s="41"/>
      <c r="L28" s="41"/>
      <c r="M28" s="35">
        <f t="shared" si="0"/>
        <v>0</v>
      </c>
      <c r="N28" s="35">
        <f t="shared" si="1"/>
        <v>0</v>
      </c>
      <c r="O28" s="36">
        <f t="shared" si="2"/>
        <v>0</v>
      </c>
      <c r="P28" s="7"/>
      <c r="Q28" s="59" t="s">
        <v>535</v>
      </c>
    </row>
    <row r="29" spans="1:18" x14ac:dyDescent="0.25">
      <c r="G29" s="6"/>
      <c r="H29" s="32">
        <v>10</v>
      </c>
      <c r="I29" s="46"/>
      <c r="J29" s="42"/>
      <c r="K29" s="42"/>
      <c r="L29" s="42"/>
      <c r="M29" s="31">
        <f t="shared" si="0"/>
        <v>0</v>
      </c>
      <c r="N29" s="31">
        <f t="shared" si="1"/>
        <v>0</v>
      </c>
      <c r="O29" s="33">
        <f t="shared" si="2"/>
        <v>0</v>
      </c>
      <c r="P29" s="7"/>
      <c r="Q29" s="59" t="s">
        <v>536</v>
      </c>
    </row>
    <row r="30" spans="1:18" x14ac:dyDescent="0.25">
      <c r="G30" s="6"/>
      <c r="H30" s="37" t="s">
        <v>509</v>
      </c>
      <c r="I30" s="38">
        <f>SUM(I20:I29)</f>
        <v>50</v>
      </c>
      <c r="J30" s="38">
        <f t="shared" ref="J30:O30" si="3">SUM(J20:J29)</f>
        <v>0</v>
      </c>
      <c r="K30" s="38">
        <f t="shared" si="3"/>
        <v>0</v>
      </c>
      <c r="L30" s="38">
        <f t="shared" si="3"/>
        <v>0</v>
      </c>
      <c r="M30" s="38">
        <f t="shared" si="3"/>
        <v>0</v>
      </c>
      <c r="N30" s="38">
        <f t="shared" si="3"/>
        <v>0</v>
      </c>
      <c r="O30" s="39">
        <f t="shared" si="3"/>
        <v>0</v>
      </c>
      <c r="P30" s="7"/>
      <c r="Q30" s="59"/>
    </row>
    <row r="31" spans="1:18" x14ac:dyDescent="0.25">
      <c r="P31" s="7"/>
      <c r="Q31" s="59"/>
    </row>
    <row r="32" spans="1:18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0"/>
      <c r="Q32" s="59"/>
    </row>
    <row r="44" spans="2:27" x14ac:dyDescent="0.25">
      <c r="C44" t="s">
        <v>0</v>
      </c>
      <c r="D44" t="s">
        <v>1</v>
      </c>
      <c r="F44" t="s">
        <v>473</v>
      </c>
      <c r="J44" s="11" t="s">
        <v>36</v>
      </c>
      <c r="K44" s="11" t="s">
        <v>37</v>
      </c>
      <c r="L44" s="11" t="s">
        <v>38</v>
      </c>
      <c r="M44" s="11" t="s">
        <v>39</v>
      </c>
      <c r="N44" s="11" t="s">
        <v>40</v>
      </c>
      <c r="O44" s="11" t="s">
        <v>41</v>
      </c>
      <c r="P44" s="11" t="s">
        <v>42</v>
      </c>
      <c r="Q44" s="11" t="s">
        <v>43</v>
      </c>
      <c r="R44" s="11" t="s">
        <v>44</v>
      </c>
      <c r="S44" s="11" t="s">
        <v>45</v>
      </c>
      <c r="U44" s="67" t="s">
        <v>476</v>
      </c>
      <c r="V44" s="68"/>
      <c r="W44" s="68"/>
      <c r="X44" s="69"/>
      <c r="Z44" t="s">
        <v>478</v>
      </c>
      <c r="AA44" s="11">
        <f>IF(N30&gt;I30,N30,I30)</f>
        <v>50</v>
      </c>
    </row>
    <row r="45" spans="2:27" x14ac:dyDescent="0.25">
      <c r="B45" t="s">
        <v>2</v>
      </c>
      <c r="C45" t="s">
        <v>3</v>
      </c>
      <c r="D45" t="s">
        <v>4</v>
      </c>
      <c r="F45" t="s">
        <v>474</v>
      </c>
      <c r="J45" s="11" t="s">
        <v>46</v>
      </c>
      <c r="K45" s="11" t="s">
        <v>47</v>
      </c>
      <c r="L45" s="11">
        <v>4</v>
      </c>
      <c r="M45" s="11" t="s">
        <v>48</v>
      </c>
      <c r="N45" s="11">
        <v>3</v>
      </c>
      <c r="O45" s="11">
        <v>3</v>
      </c>
      <c r="P45" s="11" t="s">
        <v>48</v>
      </c>
      <c r="Q45" s="11">
        <v>4</v>
      </c>
      <c r="R45" s="11" t="s">
        <v>48</v>
      </c>
      <c r="S45" s="11" t="s">
        <v>48</v>
      </c>
      <c r="U45" s="5" t="s">
        <v>477</v>
      </c>
      <c r="V45" s="6">
        <f>MATCH(Land,FedEx_IP_Land,0)</f>
        <v>3</v>
      </c>
      <c r="W45" s="12" t="s">
        <v>477</v>
      </c>
      <c r="X45" s="7">
        <f>MATCH(Land,FedEx_IE_Land,0)</f>
        <v>3</v>
      </c>
      <c r="Z45" t="s">
        <v>36</v>
      </c>
      <c r="AA45" s="43" t="s">
        <v>35</v>
      </c>
    </row>
    <row r="46" spans="2:27" x14ac:dyDescent="0.25">
      <c r="B46" t="s">
        <v>5</v>
      </c>
      <c r="C46" t="s">
        <v>3</v>
      </c>
      <c r="D46" t="s">
        <v>4</v>
      </c>
      <c r="F46" t="s">
        <v>475</v>
      </c>
      <c r="J46" s="11" t="s">
        <v>49</v>
      </c>
      <c r="K46" s="11" t="s">
        <v>50</v>
      </c>
      <c r="L46" s="11">
        <v>9</v>
      </c>
      <c r="M46" s="11" t="s">
        <v>48</v>
      </c>
      <c r="N46" s="11">
        <v>2</v>
      </c>
      <c r="O46" s="11">
        <v>3</v>
      </c>
      <c r="P46" s="11" t="s">
        <v>48</v>
      </c>
      <c r="Q46" s="11">
        <v>7</v>
      </c>
      <c r="R46" s="11" t="s">
        <v>48</v>
      </c>
      <c r="S46" s="11" t="s">
        <v>48</v>
      </c>
      <c r="U46" s="5" t="s">
        <v>479</v>
      </c>
      <c r="W46" s="12" t="s">
        <v>221</v>
      </c>
      <c r="X46" s="7"/>
    </row>
    <row r="47" spans="2:27" x14ac:dyDescent="0.25">
      <c r="B47" t="s">
        <v>6</v>
      </c>
      <c r="C47" t="s">
        <v>7</v>
      </c>
      <c r="D47" t="s">
        <v>8</v>
      </c>
      <c r="J47" s="11" t="s">
        <v>51</v>
      </c>
      <c r="K47" s="11" t="s">
        <v>52</v>
      </c>
      <c r="L47" s="11">
        <v>6</v>
      </c>
      <c r="M47" s="11" t="s">
        <v>48</v>
      </c>
      <c r="N47" s="11">
        <v>4</v>
      </c>
      <c r="O47" s="11">
        <v>4</v>
      </c>
      <c r="P47" s="11" t="s">
        <v>48</v>
      </c>
      <c r="Q47" s="11">
        <v>6</v>
      </c>
      <c r="R47" s="11" t="s">
        <v>48</v>
      </c>
      <c r="S47" s="11" t="s">
        <v>48</v>
      </c>
      <c r="U47" s="5" t="s">
        <v>480</v>
      </c>
      <c r="V47" s="6">
        <f>VLOOKUP(Þyngd,FedEx_Priority,IP_Match,TRUE)</f>
        <v>1184.8745454545453</v>
      </c>
      <c r="W47" s="12" t="s">
        <v>480</v>
      </c>
      <c r="X47" s="7">
        <f>VLOOKUP(Þyngd,Fedex_Economy,IE_Match,TRUE)</f>
        <v>912.56127272727281</v>
      </c>
    </row>
    <row r="48" spans="2:27" x14ac:dyDescent="0.25">
      <c r="B48" t="s">
        <v>9</v>
      </c>
      <c r="C48" t="s">
        <v>7</v>
      </c>
      <c r="J48" s="11" t="s">
        <v>53</v>
      </c>
      <c r="K48" s="11" t="s">
        <v>54</v>
      </c>
      <c r="L48" s="11">
        <v>6</v>
      </c>
      <c r="M48" s="11" t="s">
        <v>48</v>
      </c>
      <c r="N48" s="11">
        <v>5</v>
      </c>
      <c r="O48" s="11">
        <v>6</v>
      </c>
      <c r="P48" s="11" t="s">
        <v>48</v>
      </c>
      <c r="Q48" s="11">
        <v>6</v>
      </c>
      <c r="R48" s="11" t="s">
        <v>48</v>
      </c>
      <c r="S48" s="11" t="s">
        <v>55</v>
      </c>
      <c r="U48" s="5" t="s">
        <v>481</v>
      </c>
      <c r="V48" s="6">
        <f>VLOOKUP(Þyngd,FedEx_Priority,IP_Match,TRUE)</f>
        <v>1184.8745454545453</v>
      </c>
      <c r="W48" s="12" t="s">
        <v>481</v>
      </c>
      <c r="X48" s="7">
        <f>VLOOKUP(Þyngd,Fedex_Economy,IE_Match,TRUE)</f>
        <v>912.56127272727281</v>
      </c>
      <c r="Z48" t="s">
        <v>491</v>
      </c>
      <c r="AA48" s="40" t="s">
        <v>474</v>
      </c>
    </row>
    <row r="49" spans="2:24" x14ac:dyDescent="0.25">
      <c r="B49" t="s">
        <v>10</v>
      </c>
      <c r="C49" t="s">
        <v>3</v>
      </c>
      <c r="J49" s="11" t="s">
        <v>56</v>
      </c>
      <c r="K49" s="11" t="s">
        <v>57</v>
      </c>
      <c r="L49" s="11">
        <v>10</v>
      </c>
      <c r="M49" s="11" t="s">
        <v>48</v>
      </c>
      <c r="N49" s="11">
        <v>3</v>
      </c>
      <c r="O49" s="11">
        <v>4</v>
      </c>
      <c r="P49" s="11" t="s">
        <v>48</v>
      </c>
      <c r="Q49" s="11">
        <v>5</v>
      </c>
      <c r="R49" s="11" t="s">
        <v>48</v>
      </c>
      <c r="S49" s="11" t="s">
        <v>48</v>
      </c>
      <c r="U49" s="8" t="s">
        <v>482</v>
      </c>
      <c r="V49" s="9">
        <f>IF(Þyngd&gt;71,V48*Þyngd,V47)</f>
        <v>1184.8745454545453</v>
      </c>
      <c r="W49" s="9" t="s">
        <v>482</v>
      </c>
      <c r="X49" s="10">
        <f>IF(Þyngd&gt;71,X48*Þyngd,X47)</f>
        <v>912.56127272727281</v>
      </c>
    </row>
    <row r="50" spans="2:24" x14ac:dyDescent="0.25">
      <c r="B50" t="s">
        <v>11</v>
      </c>
      <c r="C50" t="s">
        <v>3</v>
      </c>
      <c r="D50" t="s">
        <v>4</v>
      </c>
      <c r="J50" s="11" t="s">
        <v>58</v>
      </c>
      <c r="K50" s="11" t="s">
        <v>59</v>
      </c>
      <c r="L50" s="11">
        <v>6</v>
      </c>
      <c r="M50" s="11" t="s">
        <v>48</v>
      </c>
      <c r="N50" s="11">
        <v>6</v>
      </c>
      <c r="O50" s="11">
        <v>7</v>
      </c>
      <c r="P50" s="11" t="s">
        <v>48</v>
      </c>
      <c r="Q50" s="11">
        <v>7</v>
      </c>
      <c r="R50" s="11" t="s">
        <v>48</v>
      </c>
      <c r="S50" s="11" t="s">
        <v>48</v>
      </c>
      <c r="U50" s="21"/>
    </row>
    <row r="51" spans="2:24" x14ac:dyDescent="0.25">
      <c r="B51" t="s">
        <v>12</v>
      </c>
      <c r="C51" t="s">
        <v>3</v>
      </c>
      <c r="D51" t="s">
        <v>4</v>
      </c>
      <c r="J51" s="11" t="s">
        <v>60</v>
      </c>
      <c r="K51" s="11" t="s">
        <v>61</v>
      </c>
      <c r="L51" s="11">
        <v>4</v>
      </c>
      <c r="M51" s="11" t="s">
        <v>48</v>
      </c>
      <c r="N51" s="11">
        <v>6</v>
      </c>
      <c r="O51" s="11">
        <v>7</v>
      </c>
      <c r="P51" s="11" t="s">
        <v>48</v>
      </c>
      <c r="Q51" s="11">
        <v>8</v>
      </c>
      <c r="R51" s="11" t="s">
        <v>48</v>
      </c>
      <c r="S51" s="11" t="s">
        <v>55</v>
      </c>
    </row>
    <row r="52" spans="2:24" x14ac:dyDescent="0.25">
      <c r="B52" t="s">
        <v>13</v>
      </c>
      <c r="C52" t="s">
        <v>3</v>
      </c>
      <c r="D52" t="s">
        <v>4</v>
      </c>
      <c r="J52" s="11" t="s">
        <v>62</v>
      </c>
      <c r="K52" s="11" t="s">
        <v>63</v>
      </c>
      <c r="L52" s="11">
        <v>4</v>
      </c>
      <c r="M52" s="11" t="s">
        <v>48</v>
      </c>
      <c r="N52" s="11">
        <v>4</v>
      </c>
      <c r="O52" s="11">
        <v>5</v>
      </c>
      <c r="P52" s="11" t="s">
        <v>48</v>
      </c>
      <c r="Q52" s="11">
        <v>4</v>
      </c>
      <c r="R52" s="11" t="s">
        <v>48</v>
      </c>
      <c r="S52" s="11" t="s">
        <v>55</v>
      </c>
      <c r="U52" s="67" t="s">
        <v>483</v>
      </c>
      <c r="V52" s="68"/>
      <c r="W52" s="68"/>
      <c r="X52" s="69"/>
    </row>
    <row r="53" spans="2:24" x14ac:dyDescent="0.25">
      <c r="B53" t="s">
        <v>14</v>
      </c>
      <c r="C53" t="s">
        <v>3</v>
      </c>
      <c r="D53" t="s">
        <v>4</v>
      </c>
      <c r="J53" s="11" t="s">
        <v>64</v>
      </c>
      <c r="K53" s="11" t="s">
        <v>65</v>
      </c>
      <c r="L53" s="11">
        <v>5</v>
      </c>
      <c r="M53" s="11" t="s">
        <v>48</v>
      </c>
      <c r="N53" s="11">
        <v>2</v>
      </c>
      <c r="O53" s="11">
        <v>3</v>
      </c>
      <c r="P53" s="11" t="s">
        <v>48</v>
      </c>
      <c r="Q53" s="11">
        <v>6</v>
      </c>
      <c r="R53" s="11" t="s">
        <v>48</v>
      </c>
      <c r="S53" s="11" t="s">
        <v>48</v>
      </c>
      <c r="U53" s="5" t="s">
        <v>477</v>
      </c>
      <c r="V53" s="6">
        <f>MATCH(Land,Heimurinn)</f>
        <v>209</v>
      </c>
      <c r="W53" s="12" t="s">
        <v>477</v>
      </c>
      <c r="X53" s="7">
        <f>MATCH(Land,FedEx_IE_Land,0)</f>
        <v>3</v>
      </c>
    </row>
    <row r="54" spans="2:24" x14ac:dyDescent="0.25">
      <c r="B54" t="s">
        <v>15</v>
      </c>
      <c r="C54" t="s">
        <v>3</v>
      </c>
      <c r="D54" t="s">
        <v>4</v>
      </c>
      <c r="J54" s="11" t="s">
        <v>66</v>
      </c>
      <c r="K54" s="11" t="s">
        <v>67</v>
      </c>
      <c r="L54" s="11">
        <v>9</v>
      </c>
      <c r="M54" s="11" t="s">
        <v>48</v>
      </c>
      <c r="N54" s="11">
        <v>2</v>
      </c>
      <c r="O54" s="11">
        <v>3</v>
      </c>
      <c r="P54" s="11" t="s">
        <v>48</v>
      </c>
      <c r="Q54" s="11">
        <v>5</v>
      </c>
      <c r="R54" s="11" t="s">
        <v>48</v>
      </c>
      <c r="S54" s="11" t="s">
        <v>48</v>
      </c>
      <c r="U54" s="5" t="s">
        <v>474</v>
      </c>
      <c r="V54">
        <f>VLOOKUP(Land,TNT_Info,3,FALSE)</f>
        <v>1</v>
      </c>
      <c r="W54" s="12" t="s">
        <v>475</v>
      </c>
      <c r="X54" s="7"/>
    </row>
    <row r="55" spans="2:24" x14ac:dyDescent="0.25">
      <c r="B55" t="s">
        <v>16</v>
      </c>
      <c r="C55" t="s">
        <v>3</v>
      </c>
      <c r="J55" s="11" t="s">
        <v>68</v>
      </c>
      <c r="K55" s="11" t="s">
        <v>69</v>
      </c>
      <c r="L55" s="11">
        <v>4</v>
      </c>
      <c r="M55" s="11" t="s">
        <v>48</v>
      </c>
      <c r="N55" s="11">
        <v>5</v>
      </c>
      <c r="O55" s="11">
        <v>8</v>
      </c>
      <c r="P55" s="11" t="s">
        <v>48</v>
      </c>
      <c r="Q55" s="11">
        <v>9</v>
      </c>
      <c r="R55" s="11" t="s">
        <v>48</v>
      </c>
      <c r="S55" s="11" t="s">
        <v>55</v>
      </c>
      <c r="U55" s="5" t="s">
        <v>480</v>
      </c>
      <c r="V55" s="13" t="str">
        <f>VLOOKUP(Þyngd,TNT_Express,Express_Match+1,TRUE)</f>
        <v>Ekki í boði</v>
      </c>
      <c r="W55" s="12" t="s">
        <v>480</v>
      </c>
      <c r="X55" s="16" t="str">
        <f>VLOOKUP(Þyngd,TNT_Economy,Express_Match+1,TRUE)</f>
        <v>Ekki í boði</v>
      </c>
    </row>
    <row r="56" spans="2:24" x14ac:dyDescent="0.25">
      <c r="B56" t="s">
        <v>17</v>
      </c>
      <c r="C56" t="s">
        <v>7</v>
      </c>
      <c r="J56" s="11" t="s">
        <v>70</v>
      </c>
      <c r="K56" s="11" t="s">
        <v>71</v>
      </c>
      <c r="L56" s="11">
        <v>4</v>
      </c>
      <c r="M56" s="11" t="s">
        <v>48</v>
      </c>
      <c r="N56" s="11">
        <v>3</v>
      </c>
      <c r="O56" s="11">
        <v>3</v>
      </c>
      <c r="P56" s="11" t="s">
        <v>48</v>
      </c>
      <c r="Q56" s="11">
        <v>5</v>
      </c>
      <c r="R56" s="11" t="s">
        <v>48</v>
      </c>
      <c r="S56" s="11" t="s">
        <v>48</v>
      </c>
      <c r="U56" s="5" t="s">
        <v>481</v>
      </c>
      <c r="V56" s="13" t="str">
        <f>VLOOKUP(Þyngd,TNT_Express,Express_Match+1,TRUE)</f>
        <v>Ekki í boði</v>
      </c>
      <c r="W56" s="12" t="s">
        <v>481</v>
      </c>
      <c r="X56" s="13" t="str">
        <f>VLOOKUP(Þyngd,TNT_Economy,Express_Match+1,TRUE)</f>
        <v>Ekki í boði</v>
      </c>
    </row>
    <row r="57" spans="2:24" x14ac:dyDescent="0.25">
      <c r="B57" t="s">
        <v>18</v>
      </c>
      <c r="C57" t="s">
        <v>3</v>
      </c>
      <c r="D57" t="s">
        <v>4</v>
      </c>
      <c r="J57" s="11" t="s">
        <v>2</v>
      </c>
      <c r="K57" s="11" t="s">
        <v>72</v>
      </c>
      <c r="L57" s="11">
        <v>10</v>
      </c>
      <c r="M57" s="11" t="s">
        <v>48</v>
      </c>
      <c r="N57" s="11">
        <v>1</v>
      </c>
      <c r="O57" s="11">
        <v>1</v>
      </c>
      <c r="P57" s="11" t="s">
        <v>48</v>
      </c>
      <c r="Q57" s="11">
        <v>2</v>
      </c>
      <c r="R57" s="11" t="s">
        <v>48</v>
      </c>
      <c r="S57" s="11" t="s">
        <v>48</v>
      </c>
      <c r="U57" s="8" t="s">
        <v>482</v>
      </c>
      <c r="V57" s="14" t="str">
        <f>IF(Þyngd&gt;71,V56*Þyngd,V55)</f>
        <v>Ekki í boði</v>
      </c>
      <c r="W57" s="9" t="s">
        <v>482</v>
      </c>
      <c r="X57" s="17" t="str">
        <f>IF(Þyngd&gt;71,X56*Þyngd,X55)</f>
        <v>Ekki í boði</v>
      </c>
    </row>
    <row r="58" spans="2:24" x14ac:dyDescent="0.25">
      <c r="B58" t="s">
        <v>19</v>
      </c>
      <c r="C58" t="s">
        <v>3</v>
      </c>
      <c r="D58" t="s">
        <v>4</v>
      </c>
      <c r="J58" s="11" t="s">
        <v>73</v>
      </c>
      <c r="K58" s="11" t="s">
        <v>74</v>
      </c>
      <c r="L58" s="11">
        <v>4</v>
      </c>
      <c r="M58" s="11" t="s">
        <v>48</v>
      </c>
      <c r="N58" s="11">
        <v>2</v>
      </c>
      <c r="O58" s="11">
        <v>3</v>
      </c>
      <c r="P58" s="11" t="s">
        <v>48</v>
      </c>
      <c r="Q58" s="11">
        <v>5</v>
      </c>
      <c r="R58" s="11" t="s">
        <v>48</v>
      </c>
      <c r="S58" s="11" t="s">
        <v>48</v>
      </c>
    </row>
    <row r="59" spans="2:24" x14ac:dyDescent="0.25">
      <c r="B59" t="s">
        <v>20</v>
      </c>
      <c r="C59" t="s">
        <v>3</v>
      </c>
      <c r="D59" t="s">
        <v>4</v>
      </c>
      <c r="J59" s="11" t="s">
        <v>75</v>
      </c>
      <c r="K59" s="11" t="s">
        <v>76</v>
      </c>
      <c r="L59" s="11">
        <v>4</v>
      </c>
      <c r="M59" s="11" t="s">
        <v>48</v>
      </c>
      <c r="N59" s="11">
        <v>2</v>
      </c>
      <c r="O59" s="11">
        <v>4</v>
      </c>
      <c r="P59" s="11" t="s">
        <v>48</v>
      </c>
      <c r="Q59" s="11">
        <v>7</v>
      </c>
      <c r="R59" s="11" t="s">
        <v>48</v>
      </c>
      <c r="S59" s="11" t="s">
        <v>48</v>
      </c>
      <c r="U59" s="19" t="s">
        <v>484</v>
      </c>
      <c r="V59" s="18">
        <v>0.09</v>
      </c>
    </row>
    <row r="60" spans="2:24" x14ac:dyDescent="0.25">
      <c r="B60" t="s">
        <v>21</v>
      </c>
      <c r="C60" t="s">
        <v>7</v>
      </c>
      <c r="J60" s="11" t="s">
        <v>77</v>
      </c>
      <c r="K60" s="11" t="s">
        <v>78</v>
      </c>
      <c r="L60" s="11">
        <v>4</v>
      </c>
      <c r="M60" s="11" t="s">
        <v>48</v>
      </c>
      <c r="N60" s="11">
        <v>2</v>
      </c>
      <c r="O60" s="11">
        <v>2</v>
      </c>
      <c r="P60" s="11" t="s">
        <v>48</v>
      </c>
      <c r="Q60" s="11">
        <v>5</v>
      </c>
      <c r="R60" s="11" t="s">
        <v>48</v>
      </c>
      <c r="S60" s="11" t="s">
        <v>48</v>
      </c>
      <c r="U60" s="19" t="s">
        <v>485</v>
      </c>
      <c r="V60">
        <f>Gengi*(1+Gengisalag)</f>
        <v>136.25</v>
      </c>
    </row>
    <row r="61" spans="2:24" x14ac:dyDescent="0.25">
      <c r="B61" t="s">
        <v>22</v>
      </c>
      <c r="C61" t="s">
        <v>3</v>
      </c>
      <c r="D61" t="s">
        <v>4</v>
      </c>
      <c r="J61" s="11" t="s">
        <v>79</v>
      </c>
      <c r="K61" s="11" t="s">
        <v>80</v>
      </c>
      <c r="L61" s="11">
        <v>4</v>
      </c>
      <c r="M61" s="11" t="s">
        <v>48</v>
      </c>
      <c r="N61" s="11">
        <v>3</v>
      </c>
      <c r="O61" s="11">
        <v>4</v>
      </c>
      <c r="P61" s="11" t="s">
        <v>48</v>
      </c>
      <c r="Q61" s="11">
        <v>6</v>
      </c>
      <c r="R61" s="11" t="s">
        <v>48</v>
      </c>
      <c r="S61" s="11" t="s">
        <v>48</v>
      </c>
    </row>
    <row r="62" spans="2:24" x14ac:dyDescent="0.25">
      <c r="B62" t="s">
        <v>23</v>
      </c>
      <c r="C62" t="s">
        <v>3</v>
      </c>
      <c r="D62" t="s">
        <v>4</v>
      </c>
      <c r="J62" s="11" t="s">
        <v>81</v>
      </c>
      <c r="K62" s="11" t="s">
        <v>82</v>
      </c>
      <c r="L62" s="11">
        <v>4</v>
      </c>
      <c r="M62" s="11" t="s">
        <v>48</v>
      </c>
      <c r="N62" s="11">
        <v>6</v>
      </c>
      <c r="O62" s="11">
        <v>8</v>
      </c>
      <c r="P62" s="11" t="s">
        <v>48</v>
      </c>
      <c r="Q62" s="11">
        <v>7</v>
      </c>
      <c r="R62" s="11" t="s">
        <v>48</v>
      </c>
      <c r="S62" s="11" t="s">
        <v>55</v>
      </c>
      <c r="U62" s="20" t="s">
        <v>486</v>
      </c>
      <c r="V62">
        <f>VLOOKUP(Land,TNT_Info,6,FALSE)</f>
        <v>0</v>
      </c>
    </row>
    <row r="63" spans="2:24" x14ac:dyDescent="0.25">
      <c r="B63" t="s">
        <v>24</v>
      </c>
      <c r="C63" t="s">
        <v>3</v>
      </c>
      <c r="D63" t="s">
        <v>4</v>
      </c>
      <c r="J63" s="11" t="s">
        <v>83</v>
      </c>
      <c r="K63" s="11" t="s">
        <v>84</v>
      </c>
      <c r="L63" s="11">
        <v>9</v>
      </c>
      <c r="M63" s="11" t="s">
        <v>48</v>
      </c>
      <c r="N63" s="11">
        <v>2</v>
      </c>
      <c r="O63" s="11">
        <v>3</v>
      </c>
      <c r="P63" s="11" t="s">
        <v>48</v>
      </c>
      <c r="Q63" s="11">
        <v>5</v>
      </c>
      <c r="R63" s="11" t="s">
        <v>48</v>
      </c>
      <c r="S63" s="11" t="s">
        <v>48</v>
      </c>
      <c r="U63" s="20" t="s">
        <v>487</v>
      </c>
      <c r="V63">
        <f>VLOOKUP(Land,TNT_Info,8,FALSE)</f>
        <v>0</v>
      </c>
    </row>
    <row r="64" spans="2:24" x14ac:dyDescent="0.25">
      <c r="B64" t="s">
        <v>25</v>
      </c>
      <c r="C64" t="s">
        <v>3</v>
      </c>
      <c r="D64" t="s">
        <v>4</v>
      </c>
      <c r="J64" s="11" t="s">
        <v>5</v>
      </c>
      <c r="K64" s="11" t="s">
        <v>85</v>
      </c>
      <c r="L64" s="11">
        <v>7</v>
      </c>
      <c r="M64" s="11" t="s">
        <v>48</v>
      </c>
      <c r="N64" s="11">
        <v>1</v>
      </c>
      <c r="O64" s="11">
        <v>1</v>
      </c>
      <c r="P64" s="11" t="s">
        <v>48</v>
      </c>
      <c r="Q64" s="11">
        <v>2</v>
      </c>
      <c r="R64" s="11" t="s">
        <v>48</v>
      </c>
      <c r="S64" s="11" t="s">
        <v>48</v>
      </c>
      <c r="U64" s="20"/>
    </row>
    <row r="65" spans="2:22" x14ac:dyDescent="0.25">
      <c r="B65" t="s">
        <v>26</v>
      </c>
      <c r="C65" t="s">
        <v>3</v>
      </c>
      <c r="D65" t="s">
        <v>4</v>
      </c>
      <c r="J65" s="11" t="s">
        <v>86</v>
      </c>
      <c r="K65" s="11" t="s">
        <v>87</v>
      </c>
      <c r="L65" s="11">
        <v>5</v>
      </c>
      <c r="M65" s="11" t="s">
        <v>48</v>
      </c>
      <c r="N65" s="11">
        <v>3</v>
      </c>
      <c r="O65" s="11">
        <v>4</v>
      </c>
      <c r="P65" s="11" t="s">
        <v>48</v>
      </c>
      <c r="Q65" s="11">
        <v>7</v>
      </c>
      <c r="R65" s="11" t="s">
        <v>48</v>
      </c>
      <c r="S65" s="11" t="s">
        <v>55</v>
      </c>
      <c r="U65" s="20" t="s">
        <v>488</v>
      </c>
      <c r="V65" s="20" t="str">
        <f>VLOOKUP(Land,Fdx_transit,2,0)</f>
        <v>3 - 4</v>
      </c>
    </row>
    <row r="66" spans="2:22" x14ac:dyDescent="0.25">
      <c r="B66" t="s">
        <v>27</v>
      </c>
      <c r="C66" t="s">
        <v>7</v>
      </c>
      <c r="J66" s="11" t="s">
        <v>88</v>
      </c>
      <c r="K66" s="11" t="s">
        <v>89</v>
      </c>
      <c r="L66" s="11">
        <v>6</v>
      </c>
      <c r="M66" s="11" t="s">
        <v>48</v>
      </c>
      <c r="N66" s="11">
        <v>3</v>
      </c>
      <c r="O66" s="11">
        <v>4</v>
      </c>
      <c r="P66" s="11" t="s">
        <v>48</v>
      </c>
      <c r="Q66" s="11">
        <v>5</v>
      </c>
      <c r="R66" s="11" t="s">
        <v>48</v>
      </c>
      <c r="S66" s="11" t="s">
        <v>48</v>
      </c>
      <c r="U66" s="20" t="s">
        <v>489</v>
      </c>
      <c r="V66" s="20" t="str">
        <f>VLOOKUP(Land,Fdx_transit,3,0)</f>
        <v>4 -5</v>
      </c>
    </row>
    <row r="67" spans="2:22" x14ac:dyDescent="0.25">
      <c r="B67" t="s">
        <v>28</v>
      </c>
      <c r="C67" t="s">
        <v>3</v>
      </c>
      <c r="D67" t="s">
        <v>4</v>
      </c>
      <c r="J67" s="11" t="s">
        <v>90</v>
      </c>
      <c r="K67" s="11" t="s">
        <v>91</v>
      </c>
      <c r="L67" s="11">
        <v>4</v>
      </c>
      <c r="M67" s="11" t="s">
        <v>48</v>
      </c>
      <c r="N67" s="11">
        <v>2</v>
      </c>
      <c r="O67" s="11">
        <v>2</v>
      </c>
      <c r="P67" s="11" t="s">
        <v>48</v>
      </c>
      <c r="Q67" s="11">
        <v>5</v>
      </c>
      <c r="R67" s="11" t="s">
        <v>48</v>
      </c>
      <c r="S67" s="11" t="s">
        <v>55</v>
      </c>
    </row>
    <row r="68" spans="2:22" x14ac:dyDescent="0.25">
      <c r="B68" t="s">
        <v>29</v>
      </c>
      <c r="C68" t="s">
        <v>3</v>
      </c>
      <c r="D68" t="s">
        <v>4</v>
      </c>
      <c r="J68" s="11" t="s">
        <v>92</v>
      </c>
      <c r="K68" s="11" t="s">
        <v>93</v>
      </c>
      <c r="L68" s="11">
        <v>4</v>
      </c>
      <c r="M68" s="11" t="s">
        <v>48</v>
      </c>
      <c r="N68" s="11">
        <v>4</v>
      </c>
      <c r="O68" s="11">
        <v>4</v>
      </c>
      <c r="P68" s="11" t="s">
        <v>48</v>
      </c>
      <c r="Q68" s="11">
        <v>6</v>
      </c>
      <c r="R68" s="11" t="s">
        <v>48</v>
      </c>
      <c r="S68" s="11" t="s">
        <v>48</v>
      </c>
    </row>
    <row r="69" spans="2:22" x14ac:dyDescent="0.25">
      <c r="B69" t="s">
        <v>30</v>
      </c>
      <c r="C69" t="s">
        <v>3</v>
      </c>
      <c r="D69" t="s">
        <v>4</v>
      </c>
      <c r="J69" s="11" t="s">
        <v>94</v>
      </c>
      <c r="K69" s="11" t="s">
        <v>95</v>
      </c>
      <c r="L69" s="11">
        <v>5</v>
      </c>
      <c r="M69" s="11" t="s">
        <v>48</v>
      </c>
      <c r="N69" s="11">
        <v>5</v>
      </c>
      <c r="O69" s="11">
        <v>5</v>
      </c>
      <c r="P69" s="11" t="s">
        <v>48</v>
      </c>
      <c r="Q69" s="11">
        <v>10</v>
      </c>
      <c r="R69" s="11" t="s">
        <v>48</v>
      </c>
      <c r="S69" s="11" t="s">
        <v>48</v>
      </c>
    </row>
    <row r="70" spans="2:22" x14ac:dyDescent="0.25">
      <c r="B70" t="s">
        <v>31</v>
      </c>
      <c r="C70" t="s">
        <v>7</v>
      </c>
      <c r="J70" s="11" t="s">
        <v>96</v>
      </c>
      <c r="K70" s="11" t="s">
        <v>97</v>
      </c>
      <c r="L70" s="11">
        <v>9</v>
      </c>
      <c r="M70" s="11" t="s">
        <v>48</v>
      </c>
      <c r="N70" s="11">
        <v>2</v>
      </c>
      <c r="O70" s="11">
        <v>3</v>
      </c>
      <c r="P70" s="11" t="s">
        <v>48</v>
      </c>
      <c r="Q70" s="11">
        <v>6</v>
      </c>
      <c r="R70" s="11" t="s">
        <v>48</v>
      </c>
      <c r="S70" s="11" t="s">
        <v>48</v>
      </c>
    </row>
    <row r="71" spans="2:22" x14ac:dyDescent="0.25">
      <c r="B71" t="s">
        <v>32</v>
      </c>
      <c r="C71" t="s">
        <v>7</v>
      </c>
      <c r="J71" s="11" t="s">
        <v>98</v>
      </c>
      <c r="K71" s="11" t="s">
        <v>99</v>
      </c>
      <c r="L71" s="11">
        <v>6</v>
      </c>
      <c r="M71" s="11" t="s">
        <v>48</v>
      </c>
      <c r="N71" s="11">
        <v>3</v>
      </c>
      <c r="O71" s="11">
        <v>3</v>
      </c>
      <c r="P71" s="11" t="s">
        <v>48</v>
      </c>
      <c r="Q71" s="11">
        <v>5</v>
      </c>
      <c r="R71" s="11" t="s">
        <v>48</v>
      </c>
      <c r="S71" s="11" t="s">
        <v>48</v>
      </c>
    </row>
    <row r="72" spans="2:22" x14ac:dyDescent="0.25">
      <c r="B72" t="s">
        <v>33</v>
      </c>
      <c r="C72" t="s">
        <v>7</v>
      </c>
      <c r="J72" s="11" t="s">
        <v>100</v>
      </c>
      <c r="K72" s="11" t="s">
        <v>101</v>
      </c>
      <c r="L72" s="11">
        <v>5</v>
      </c>
      <c r="M72" s="11" t="s">
        <v>48</v>
      </c>
      <c r="N72" s="11" t="s">
        <v>102</v>
      </c>
      <c r="O72" s="11" t="s">
        <v>102</v>
      </c>
      <c r="P72" s="11" t="s">
        <v>48</v>
      </c>
      <c r="Q72" s="11" t="s">
        <v>103</v>
      </c>
      <c r="R72" s="11" t="s">
        <v>48</v>
      </c>
      <c r="S72" s="11" t="s">
        <v>48</v>
      </c>
    </row>
    <row r="73" spans="2:22" x14ac:dyDescent="0.25">
      <c r="B73" t="s">
        <v>34</v>
      </c>
      <c r="C73" t="s">
        <v>3</v>
      </c>
      <c r="D73" t="s">
        <v>8</v>
      </c>
      <c r="J73" s="11" t="s">
        <v>104</v>
      </c>
      <c r="K73" s="11" t="s">
        <v>105</v>
      </c>
      <c r="L73" s="11">
        <v>3</v>
      </c>
      <c r="M73" s="11" t="s">
        <v>48</v>
      </c>
      <c r="N73" s="11">
        <v>3</v>
      </c>
      <c r="O73" s="11">
        <v>4</v>
      </c>
      <c r="P73" s="11" t="s">
        <v>48</v>
      </c>
      <c r="Q73" s="11">
        <v>5</v>
      </c>
      <c r="R73" s="11" t="s">
        <v>48</v>
      </c>
      <c r="S73" s="11" t="s">
        <v>48</v>
      </c>
    </row>
    <row r="74" spans="2:22" x14ac:dyDescent="0.25">
      <c r="B74" t="s">
        <v>35</v>
      </c>
      <c r="C74" t="s">
        <v>7</v>
      </c>
      <c r="D74" t="s">
        <v>4</v>
      </c>
      <c r="J74" s="11" t="s">
        <v>106</v>
      </c>
      <c r="K74" s="11" t="s">
        <v>107</v>
      </c>
      <c r="L74" s="11">
        <v>9</v>
      </c>
      <c r="M74" s="11" t="s">
        <v>48</v>
      </c>
      <c r="N74" s="11">
        <v>1</v>
      </c>
      <c r="O74" s="11">
        <v>1</v>
      </c>
      <c r="P74" s="11" t="s">
        <v>48</v>
      </c>
      <c r="Q74" s="11">
        <v>4</v>
      </c>
      <c r="R74" s="11" t="s">
        <v>48</v>
      </c>
      <c r="S74" s="11" t="s">
        <v>48</v>
      </c>
    </row>
    <row r="75" spans="2:22" x14ac:dyDescent="0.25">
      <c r="J75" s="11" t="s">
        <v>108</v>
      </c>
      <c r="K75" s="11" t="s">
        <v>109</v>
      </c>
      <c r="L75" s="11">
        <v>6</v>
      </c>
      <c r="M75" s="11" t="s">
        <v>48</v>
      </c>
      <c r="N75" s="11">
        <v>2</v>
      </c>
      <c r="O75" s="11">
        <v>3</v>
      </c>
      <c r="P75" s="11" t="s">
        <v>48</v>
      </c>
      <c r="Q75" s="11">
        <v>4</v>
      </c>
      <c r="R75" s="11" t="s">
        <v>48</v>
      </c>
      <c r="S75" s="11" t="s">
        <v>48</v>
      </c>
    </row>
    <row r="76" spans="2:22" x14ac:dyDescent="0.25">
      <c r="J76" s="11" t="s">
        <v>110</v>
      </c>
      <c r="K76" s="11" t="s">
        <v>111</v>
      </c>
      <c r="L76" s="11">
        <v>6</v>
      </c>
      <c r="M76" s="11" t="s">
        <v>48</v>
      </c>
      <c r="N76" s="11">
        <v>5</v>
      </c>
      <c r="O76" s="11">
        <v>5</v>
      </c>
      <c r="P76" s="11" t="s">
        <v>48</v>
      </c>
      <c r="Q76" s="11">
        <v>6</v>
      </c>
      <c r="R76" s="11" t="s">
        <v>48</v>
      </c>
      <c r="S76" s="11" t="s">
        <v>48</v>
      </c>
    </row>
    <row r="77" spans="2:22" x14ac:dyDescent="0.25">
      <c r="J77" s="11" t="s">
        <v>112</v>
      </c>
      <c r="K77" s="11" t="s">
        <v>113</v>
      </c>
      <c r="L77" s="11">
        <v>6</v>
      </c>
      <c r="M77" s="11" t="s">
        <v>48</v>
      </c>
      <c r="N77" s="11">
        <v>2</v>
      </c>
      <c r="O77" s="11">
        <v>7</v>
      </c>
      <c r="P77" s="11" t="s">
        <v>48</v>
      </c>
      <c r="Q77" s="11">
        <v>8</v>
      </c>
      <c r="R77" s="11" t="s">
        <v>48</v>
      </c>
      <c r="S77" s="11" t="s">
        <v>48</v>
      </c>
    </row>
    <row r="78" spans="2:22" x14ac:dyDescent="0.25">
      <c r="J78" s="11" t="s">
        <v>6</v>
      </c>
      <c r="K78" s="11" t="s">
        <v>114</v>
      </c>
      <c r="L78" s="11">
        <v>2</v>
      </c>
      <c r="M78" s="11" t="s">
        <v>48</v>
      </c>
      <c r="N78" s="11"/>
      <c r="O78" s="11"/>
      <c r="P78" s="11" t="s">
        <v>48</v>
      </c>
      <c r="Q78" s="11"/>
      <c r="R78" s="11" t="s">
        <v>48</v>
      </c>
      <c r="S78" s="11" t="s">
        <v>48</v>
      </c>
    </row>
    <row r="79" spans="2:22" x14ac:dyDescent="0.25">
      <c r="J79" s="11" t="s">
        <v>115</v>
      </c>
      <c r="K79" s="11" t="s">
        <v>116</v>
      </c>
      <c r="L79" s="11">
        <v>6</v>
      </c>
      <c r="M79" s="11" t="s">
        <v>48</v>
      </c>
      <c r="N79" s="11">
        <v>6</v>
      </c>
      <c r="O79" s="11">
        <v>7</v>
      </c>
      <c r="P79" s="11" t="s">
        <v>48</v>
      </c>
      <c r="Q79" s="11">
        <v>7</v>
      </c>
      <c r="R79" s="11" t="s">
        <v>48</v>
      </c>
      <c r="S79" s="11" t="s">
        <v>55</v>
      </c>
    </row>
    <row r="80" spans="2:22" x14ac:dyDescent="0.25">
      <c r="J80" s="11" t="s">
        <v>117</v>
      </c>
      <c r="K80" s="11" t="s">
        <v>118</v>
      </c>
      <c r="L80" s="11">
        <v>4</v>
      </c>
      <c r="M80" s="11" t="s">
        <v>48</v>
      </c>
      <c r="N80" s="11">
        <v>2</v>
      </c>
      <c r="O80" s="11">
        <v>4</v>
      </c>
      <c r="P80" s="11" t="s">
        <v>48</v>
      </c>
      <c r="Q80" s="11">
        <v>7</v>
      </c>
      <c r="R80" s="11" t="s">
        <v>48</v>
      </c>
      <c r="S80" s="11" t="s">
        <v>55</v>
      </c>
    </row>
    <row r="81" spans="10:19" x14ac:dyDescent="0.25">
      <c r="J81" s="11" t="s">
        <v>119</v>
      </c>
      <c r="K81" s="11" t="s">
        <v>120</v>
      </c>
      <c r="L81" s="11">
        <v>6</v>
      </c>
      <c r="M81" s="11" t="s">
        <v>48</v>
      </c>
      <c r="N81" s="11">
        <v>3</v>
      </c>
      <c r="O81" s="11">
        <v>3</v>
      </c>
      <c r="P81" s="11" t="s">
        <v>48</v>
      </c>
      <c r="Q81" s="11">
        <v>8</v>
      </c>
      <c r="R81" s="11" t="s">
        <v>48</v>
      </c>
      <c r="S81" s="11" t="s">
        <v>48</v>
      </c>
    </row>
    <row r="82" spans="10:19" x14ac:dyDescent="0.25">
      <c r="J82" s="11" t="s">
        <v>121</v>
      </c>
      <c r="K82" s="11" t="s">
        <v>122</v>
      </c>
      <c r="L82" s="11">
        <v>6</v>
      </c>
      <c r="M82" s="11" t="s">
        <v>48</v>
      </c>
      <c r="N82" s="11">
        <v>2</v>
      </c>
      <c r="O82" s="11">
        <v>3</v>
      </c>
      <c r="P82" s="11" t="s">
        <v>48</v>
      </c>
      <c r="Q82" s="11">
        <v>4</v>
      </c>
      <c r="R82" s="11" t="s">
        <v>48</v>
      </c>
      <c r="S82" s="11" t="s">
        <v>48</v>
      </c>
    </row>
    <row r="83" spans="10:19" x14ac:dyDescent="0.25">
      <c r="J83" s="11" t="s">
        <v>123</v>
      </c>
      <c r="K83" s="11" t="s">
        <v>124</v>
      </c>
      <c r="L83" s="11">
        <v>5</v>
      </c>
      <c r="M83" s="11" t="s">
        <v>48</v>
      </c>
      <c r="N83" s="11">
        <v>2</v>
      </c>
      <c r="O83" s="11">
        <v>3</v>
      </c>
      <c r="P83" s="11" t="s">
        <v>48</v>
      </c>
      <c r="Q83" s="11">
        <v>5</v>
      </c>
      <c r="R83" s="11" t="s">
        <v>48</v>
      </c>
      <c r="S83" s="11" t="s">
        <v>48</v>
      </c>
    </row>
    <row r="84" spans="10:19" x14ac:dyDescent="0.25">
      <c r="J84" s="11" t="s">
        <v>9</v>
      </c>
      <c r="K84" s="11" t="s">
        <v>125</v>
      </c>
      <c r="L84" s="11">
        <v>3</v>
      </c>
      <c r="M84" s="11" t="s">
        <v>48</v>
      </c>
      <c r="N84" s="11">
        <v>3</v>
      </c>
      <c r="O84" s="11" t="s">
        <v>102</v>
      </c>
      <c r="P84" s="11" t="s">
        <v>48</v>
      </c>
      <c r="Q84" s="11" t="s">
        <v>126</v>
      </c>
      <c r="R84" s="11" t="s">
        <v>48</v>
      </c>
      <c r="S84" s="11" t="s">
        <v>48</v>
      </c>
    </row>
    <row r="85" spans="10:19" x14ac:dyDescent="0.25">
      <c r="J85" s="11" t="s">
        <v>127</v>
      </c>
      <c r="K85" s="11" t="s">
        <v>128</v>
      </c>
      <c r="L85" s="11">
        <v>6</v>
      </c>
      <c r="M85" s="11" t="s">
        <v>48</v>
      </c>
      <c r="N85" s="11">
        <v>5</v>
      </c>
      <c r="O85" s="11">
        <v>6</v>
      </c>
      <c r="P85" s="11" t="s">
        <v>48</v>
      </c>
      <c r="Q85" s="11">
        <v>8</v>
      </c>
      <c r="R85" s="11" t="s">
        <v>48</v>
      </c>
      <c r="S85" s="11" t="s">
        <v>55</v>
      </c>
    </row>
    <row r="86" spans="10:19" x14ac:dyDescent="0.25">
      <c r="J86" s="11" t="s">
        <v>129</v>
      </c>
      <c r="K86" s="11" t="s">
        <v>130</v>
      </c>
      <c r="L86" s="11">
        <v>6</v>
      </c>
      <c r="M86" s="11" t="s">
        <v>48</v>
      </c>
      <c r="N86" s="11">
        <v>6</v>
      </c>
      <c r="O86" s="11">
        <v>6</v>
      </c>
      <c r="P86" s="11" t="s">
        <v>48</v>
      </c>
      <c r="Q86" s="11">
        <v>6</v>
      </c>
      <c r="R86" s="11" t="s">
        <v>48</v>
      </c>
      <c r="S86" s="11" t="s">
        <v>55</v>
      </c>
    </row>
    <row r="87" spans="10:19" x14ac:dyDescent="0.25">
      <c r="J87" s="11" t="s">
        <v>131</v>
      </c>
      <c r="K87" s="11" t="s">
        <v>132</v>
      </c>
      <c r="L87" s="11">
        <v>5</v>
      </c>
      <c r="M87" s="11" t="s">
        <v>48</v>
      </c>
      <c r="N87" s="11">
        <v>2</v>
      </c>
      <c r="O87" s="11">
        <v>2</v>
      </c>
      <c r="P87" s="11" t="s">
        <v>48</v>
      </c>
      <c r="Q87" s="11">
        <v>8</v>
      </c>
      <c r="R87" s="11" t="s">
        <v>48</v>
      </c>
      <c r="S87" s="11" t="s">
        <v>48</v>
      </c>
    </row>
    <row r="88" spans="10:19" x14ac:dyDescent="0.25">
      <c r="J88" s="11" t="s">
        <v>133</v>
      </c>
      <c r="K88" s="11" t="s">
        <v>134</v>
      </c>
      <c r="L88" s="11">
        <v>6</v>
      </c>
      <c r="M88" s="11" t="s">
        <v>48</v>
      </c>
      <c r="N88" s="11">
        <v>4</v>
      </c>
      <c r="O88" s="11">
        <v>4</v>
      </c>
      <c r="P88" s="11" t="s">
        <v>48</v>
      </c>
      <c r="Q88" s="11">
        <v>4</v>
      </c>
      <c r="R88" s="11" t="s">
        <v>48</v>
      </c>
      <c r="S88" s="11" t="s">
        <v>48</v>
      </c>
    </row>
    <row r="89" spans="10:19" x14ac:dyDescent="0.25">
      <c r="J89" s="11" t="s">
        <v>135</v>
      </c>
      <c r="K89" s="11" t="s">
        <v>136</v>
      </c>
      <c r="L89" s="11">
        <v>6</v>
      </c>
      <c r="M89" s="11" t="s">
        <v>48</v>
      </c>
      <c r="N89" s="11">
        <v>3</v>
      </c>
      <c r="O89" s="11">
        <v>4</v>
      </c>
      <c r="P89" s="11" t="s">
        <v>48</v>
      </c>
      <c r="Q89" s="11">
        <v>6</v>
      </c>
      <c r="R89" s="11" t="s">
        <v>48</v>
      </c>
      <c r="S89" s="11" t="s">
        <v>55</v>
      </c>
    </row>
    <row r="90" spans="10:19" x14ac:dyDescent="0.25">
      <c r="J90" s="11" t="s">
        <v>137</v>
      </c>
      <c r="K90" s="11" t="s">
        <v>138</v>
      </c>
      <c r="L90" s="11">
        <v>5</v>
      </c>
      <c r="M90" s="11" t="s">
        <v>48</v>
      </c>
      <c r="N90" s="11">
        <v>2</v>
      </c>
      <c r="O90" s="11">
        <v>2</v>
      </c>
      <c r="P90" s="11" t="s">
        <v>48</v>
      </c>
      <c r="Q90" s="11">
        <v>7</v>
      </c>
      <c r="R90" s="11" t="s">
        <v>48</v>
      </c>
      <c r="S90" s="11" t="s">
        <v>48</v>
      </c>
    </row>
    <row r="91" spans="10:19" x14ac:dyDescent="0.25">
      <c r="J91" s="11" t="s">
        <v>139</v>
      </c>
      <c r="K91" s="11" t="s">
        <v>140</v>
      </c>
      <c r="L91" s="11">
        <v>6</v>
      </c>
      <c r="M91" s="11" t="s">
        <v>48</v>
      </c>
      <c r="N91" s="11">
        <v>4</v>
      </c>
      <c r="O91" s="11">
        <v>6</v>
      </c>
      <c r="P91" s="11" t="s">
        <v>48</v>
      </c>
      <c r="Q91" s="11">
        <v>6</v>
      </c>
      <c r="R91" s="11" t="s">
        <v>48</v>
      </c>
      <c r="S91" s="11" t="s">
        <v>48</v>
      </c>
    </row>
    <row r="92" spans="10:19" x14ac:dyDescent="0.25">
      <c r="J92" s="11" t="s">
        <v>10</v>
      </c>
      <c r="K92" s="11" t="s">
        <v>141</v>
      </c>
      <c r="L92" s="11">
        <v>9</v>
      </c>
      <c r="M92" s="11" t="s">
        <v>48</v>
      </c>
      <c r="N92" s="11">
        <v>2</v>
      </c>
      <c r="O92" s="11">
        <v>2</v>
      </c>
      <c r="P92" s="11" t="s">
        <v>48</v>
      </c>
      <c r="Q92" s="11">
        <v>3</v>
      </c>
      <c r="R92" s="11" t="s">
        <v>48</v>
      </c>
      <c r="S92" s="11" t="s">
        <v>48</v>
      </c>
    </row>
    <row r="93" spans="10:19" x14ac:dyDescent="0.25">
      <c r="J93" s="11" t="s">
        <v>142</v>
      </c>
      <c r="K93" s="11" t="s">
        <v>143</v>
      </c>
      <c r="L93" s="11">
        <v>4</v>
      </c>
      <c r="M93" s="11" t="s">
        <v>48</v>
      </c>
      <c r="N93" s="11" t="s">
        <v>144</v>
      </c>
      <c r="O93" s="11">
        <v>6</v>
      </c>
      <c r="P93" s="11" t="s">
        <v>48</v>
      </c>
      <c r="Q93" s="11">
        <v>8</v>
      </c>
      <c r="R93" s="11" t="s">
        <v>48</v>
      </c>
      <c r="S93" s="11" t="s">
        <v>55</v>
      </c>
    </row>
    <row r="94" spans="10:19" x14ac:dyDescent="0.25">
      <c r="J94" s="11" t="s">
        <v>145</v>
      </c>
      <c r="K94" s="11" t="s">
        <v>146</v>
      </c>
      <c r="L94" s="11">
        <v>4</v>
      </c>
      <c r="M94" s="11" t="s">
        <v>48</v>
      </c>
      <c r="N94" s="11">
        <v>2</v>
      </c>
      <c r="O94" s="11">
        <v>2</v>
      </c>
      <c r="P94" s="11" t="s">
        <v>48</v>
      </c>
      <c r="Q94" s="11">
        <v>5</v>
      </c>
      <c r="R94" s="11" t="s">
        <v>48</v>
      </c>
      <c r="S94" s="11" t="s">
        <v>48</v>
      </c>
    </row>
    <row r="95" spans="10:19" x14ac:dyDescent="0.25">
      <c r="J95" s="11" t="s">
        <v>11</v>
      </c>
      <c r="K95" s="11" t="s">
        <v>147</v>
      </c>
      <c r="L95" s="11">
        <v>9</v>
      </c>
      <c r="M95" s="11" t="s">
        <v>48</v>
      </c>
      <c r="N95" s="11">
        <v>1</v>
      </c>
      <c r="O95" s="11">
        <v>1</v>
      </c>
      <c r="P95" s="11" t="s">
        <v>48</v>
      </c>
      <c r="Q95" s="11">
        <v>2</v>
      </c>
      <c r="R95" s="11" t="s">
        <v>48</v>
      </c>
      <c r="S95" s="11" t="s">
        <v>48</v>
      </c>
    </row>
    <row r="96" spans="10:19" x14ac:dyDescent="0.25">
      <c r="J96" s="11" t="s">
        <v>12</v>
      </c>
      <c r="K96" s="11" t="s">
        <v>148</v>
      </c>
      <c r="L96" s="11">
        <v>10</v>
      </c>
      <c r="M96" s="11" t="s">
        <v>48</v>
      </c>
      <c r="N96" s="11">
        <v>1</v>
      </c>
      <c r="O96" s="11">
        <v>1</v>
      </c>
      <c r="P96" s="11" t="s">
        <v>48</v>
      </c>
      <c r="Q96" s="11">
        <v>2</v>
      </c>
      <c r="R96" s="11" t="s">
        <v>48</v>
      </c>
      <c r="S96" s="11" t="s">
        <v>48</v>
      </c>
    </row>
    <row r="97" spans="10:19" x14ac:dyDescent="0.25">
      <c r="J97" s="11" t="s">
        <v>149</v>
      </c>
      <c r="K97" s="11" t="s">
        <v>150</v>
      </c>
      <c r="L97" s="11">
        <v>6</v>
      </c>
      <c r="M97" s="11" t="s">
        <v>48</v>
      </c>
      <c r="N97" s="11">
        <v>6</v>
      </c>
      <c r="O97" s="11">
        <v>6</v>
      </c>
      <c r="P97" s="11" t="s">
        <v>48</v>
      </c>
      <c r="Q97" s="11">
        <v>7</v>
      </c>
      <c r="R97" s="11" t="s">
        <v>48</v>
      </c>
      <c r="S97" s="11" t="s">
        <v>48</v>
      </c>
    </row>
    <row r="98" spans="10:19" x14ac:dyDescent="0.25">
      <c r="J98" s="11" t="s">
        <v>151</v>
      </c>
      <c r="K98" s="11" t="s">
        <v>152</v>
      </c>
      <c r="L98" s="11">
        <v>4</v>
      </c>
      <c r="M98" s="11" t="s">
        <v>48</v>
      </c>
      <c r="N98" s="11">
        <v>5</v>
      </c>
      <c r="O98" s="11">
        <v>7</v>
      </c>
      <c r="P98" s="11" t="s">
        <v>48</v>
      </c>
      <c r="Q98" s="11">
        <v>5</v>
      </c>
      <c r="R98" s="11" t="s">
        <v>48</v>
      </c>
      <c r="S98" s="11" t="s">
        <v>55</v>
      </c>
    </row>
    <row r="99" spans="10:19" x14ac:dyDescent="0.25">
      <c r="J99" s="11" t="s">
        <v>153</v>
      </c>
      <c r="K99" s="11" t="s">
        <v>154</v>
      </c>
      <c r="L99" s="11">
        <v>4</v>
      </c>
      <c r="M99" s="11" t="s">
        <v>48</v>
      </c>
      <c r="N99" s="11">
        <v>3</v>
      </c>
      <c r="O99" s="11">
        <v>3</v>
      </c>
      <c r="P99" s="11" t="s">
        <v>48</v>
      </c>
      <c r="Q99" s="11">
        <v>5</v>
      </c>
      <c r="R99" s="11" t="s">
        <v>48</v>
      </c>
      <c r="S99" s="11" t="s">
        <v>48</v>
      </c>
    </row>
    <row r="100" spans="10:19" x14ac:dyDescent="0.25">
      <c r="J100" s="11" t="s">
        <v>155</v>
      </c>
      <c r="K100" s="11" t="s">
        <v>156</v>
      </c>
      <c r="L100" s="11">
        <v>5</v>
      </c>
      <c r="M100" s="11" t="s">
        <v>48</v>
      </c>
      <c r="N100" s="11" t="s">
        <v>157</v>
      </c>
      <c r="O100" s="11">
        <v>5</v>
      </c>
      <c r="P100" s="11" t="s">
        <v>48</v>
      </c>
      <c r="Q100" s="11" t="s">
        <v>158</v>
      </c>
      <c r="R100" s="11" t="s">
        <v>48</v>
      </c>
      <c r="S100" s="11" t="s">
        <v>48</v>
      </c>
    </row>
    <row r="101" spans="10:19" x14ac:dyDescent="0.25">
      <c r="J101" s="11" t="s">
        <v>159</v>
      </c>
      <c r="K101" s="11" t="s">
        <v>160</v>
      </c>
      <c r="L101" s="11">
        <v>4</v>
      </c>
      <c r="M101" s="11" t="s">
        <v>48</v>
      </c>
      <c r="N101" s="11">
        <v>2</v>
      </c>
      <c r="O101" s="11">
        <v>3</v>
      </c>
      <c r="P101" s="11" t="s">
        <v>48</v>
      </c>
      <c r="Q101" s="11">
        <v>4</v>
      </c>
      <c r="R101" s="11" t="s">
        <v>48</v>
      </c>
      <c r="S101" s="11" t="s">
        <v>48</v>
      </c>
    </row>
    <row r="102" spans="10:19" x14ac:dyDescent="0.25">
      <c r="J102" s="11" t="s">
        <v>161</v>
      </c>
      <c r="K102" s="11" t="s">
        <v>162</v>
      </c>
      <c r="L102" s="11">
        <v>5</v>
      </c>
      <c r="M102" s="11" t="s">
        <v>48</v>
      </c>
      <c r="N102" s="11">
        <v>3</v>
      </c>
      <c r="O102" s="11">
        <v>5</v>
      </c>
      <c r="P102" s="11" t="s">
        <v>48</v>
      </c>
      <c r="Q102" s="11">
        <v>7</v>
      </c>
      <c r="R102" s="11" t="s">
        <v>48</v>
      </c>
      <c r="S102" s="11" t="s">
        <v>48</v>
      </c>
    </row>
    <row r="103" spans="10:19" x14ac:dyDescent="0.25">
      <c r="J103" s="11" t="s">
        <v>163</v>
      </c>
      <c r="K103" s="11" t="s">
        <v>164</v>
      </c>
      <c r="L103" s="11">
        <v>6</v>
      </c>
      <c r="M103" s="11" t="s">
        <v>48</v>
      </c>
      <c r="N103" s="11">
        <v>4</v>
      </c>
      <c r="O103" s="11">
        <v>4</v>
      </c>
      <c r="P103" s="11" t="s">
        <v>48</v>
      </c>
      <c r="Q103" s="11">
        <v>5</v>
      </c>
      <c r="R103" s="11" t="s">
        <v>48</v>
      </c>
      <c r="S103" s="11" t="s">
        <v>48</v>
      </c>
    </row>
    <row r="104" spans="10:19" x14ac:dyDescent="0.25">
      <c r="J104" s="11" t="s">
        <v>165</v>
      </c>
      <c r="K104" s="11" t="s">
        <v>166</v>
      </c>
      <c r="L104" s="11">
        <v>6</v>
      </c>
      <c r="M104" s="11" t="s">
        <v>48</v>
      </c>
      <c r="N104" s="11">
        <v>5</v>
      </c>
      <c r="O104" s="11">
        <v>5</v>
      </c>
      <c r="P104" s="11" t="s">
        <v>48</v>
      </c>
      <c r="Q104" s="11">
        <v>6</v>
      </c>
      <c r="R104" s="11" t="s">
        <v>48</v>
      </c>
      <c r="S104" s="11" t="s">
        <v>55</v>
      </c>
    </row>
    <row r="105" spans="10:19" x14ac:dyDescent="0.25">
      <c r="J105" s="11" t="s">
        <v>167</v>
      </c>
      <c r="K105" s="11" t="s">
        <v>168</v>
      </c>
      <c r="L105" s="11">
        <v>9</v>
      </c>
      <c r="M105" s="11" t="s">
        <v>48</v>
      </c>
      <c r="N105" s="11">
        <v>1</v>
      </c>
      <c r="O105" s="11">
        <v>1</v>
      </c>
      <c r="P105" s="11" t="s">
        <v>48</v>
      </c>
      <c r="Q105" s="11">
        <v>3</v>
      </c>
      <c r="R105" s="11" t="s">
        <v>48</v>
      </c>
      <c r="S105" s="11" t="s">
        <v>48</v>
      </c>
    </row>
    <row r="106" spans="10:19" x14ac:dyDescent="0.25">
      <c r="J106" s="11" t="s">
        <v>169</v>
      </c>
      <c r="K106" s="11" t="s">
        <v>170</v>
      </c>
      <c r="L106" s="11">
        <v>6</v>
      </c>
      <c r="M106" s="11" t="s">
        <v>48</v>
      </c>
      <c r="N106" s="11">
        <v>2</v>
      </c>
      <c r="O106" s="11">
        <v>3</v>
      </c>
      <c r="P106" s="11" t="s">
        <v>48</v>
      </c>
      <c r="Q106" s="11">
        <v>4</v>
      </c>
      <c r="R106" s="11" t="s">
        <v>48</v>
      </c>
      <c r="S106" s="11" t="s">
        <v>48</v>
      </c>
    </row>
    <row r="107" spans="10:19" x14ac:dyDescent="0.25">
      <c r="J107" s="11" t="s">
        <v>171</v>
      </c>
      <c r="K107" s="11" t="s">
        <v>172</v>
      </c>
      <c r="L107" s="11">
        <v>4</v>
      </c>
      <c r="M107" s="11" t="s">
        <v>48</v>
      </c>
      <c r="N107" s="11">
        <v>3</v>
      </c>
      <c r="O107" s="11">
        <v>3</v>
      </c>
      <c r="P107" s="11" t="s">
        <v>48</v>
      </c>
      <c r="Q107" s="11">
        <v>4</v>
      </c>
      <c r="R107" s="11" t="s">
        <v>48</v>
      </c>
      <c r="S107" s="11" t="s">
        <v>55</v>
      </c>
    </row>
    <row r="108" spans="10:19" x14ac:dyDescent="0.25">
      <c r="J108" s="11" t="s">
        <v>173</v>
      </c>
      <c r="K108" s="11" t="s">
        <v>174</v>
      </c>
      <c r="L108" s="11">
        <v>6</v>
      </c>
      <c r="M108" s="11" t="s">
        <v>48</v>
      </c>
      <c r="N108" s="11">
        <v>4</v>
      </c>
      <c r="O108" s="11">
        <v>5</v>
      </c>
      <c r="P108" s="11" t="s">
        <v>48</v>
      </c>
      <c r="Q108" s="11">
        <v>6</v>
      </c>
      <c r="R108" s="11" t="s">
        <v>48</v>
      </c>
      <c r="S108" s="11" t="s">
        <v>48</v>
      </c>
    </row>
    <row r="109" spans="10:19" x14ac:dyDescent="0.25">
      <c r="J109" s="11" t="s">
        <v>13</v>
      </c>
      <c r="K109" s="11" t="s">
        <v>175</v>
      </c>
      <c r="L109" s="11">
        <v>10</v>
      </c>
      <c r="M109" s="11" t="s">
        <v>48</v>
      </c>
      <c r="N109" s="11">
        <v>1</v>
      </c>
      <c r="O109" s="11">
        <v>1</v>
      </c>
      <c r="P109" s="11" t="s">
        <v>48</v>
      </c>
      <c r="Q109" s="11">
        <v>2</v>
      </c>
      <c r="R109" s="11" t="s">
        <v>48</v>
      </c>
      <c r="S109" s="11" t="s">
        <v>48</v>
      </c>
    </row>
    <row r="110" spans="10:19" x14ac:dyDescent="0.25">
      <c r="J110" s="11" t="s">
        <v>14</v>
      </c>
      <c r="K110" s="11" t="s">
        <v>176</v>
      </c>
      <c r="L110" s="11">
        <v>7</v>
      </c>
      <c r="M110" s="11" t="s">
        <v>48</v>
      </c>
      <c r="N110" s="11">
        <v>1</v>
      </c>
      <c r="O110" s="11">
        <v>1</v>
      </c>
      <c r="P110" s="11" t="s">
        <v>48</v>
      </c>
      <c r="Q110" s="11">
        <v>2</v>
      </c>
      <c r="R110" s="11" t="s">
        <v>48</v>
      </c>
      <c r="S110" s="11" t="s">
        <v>48</v>
      </c>
    </row>
    <row r="111" spans="10:19" x14ac:dyDescent="0.25">
      <c r="J111" s="11" t="s">
        <v>177</v>
      </c>
      <c r="K111" s="11" t="s">
        <v>178</v>
      </c>
      <c r="L111" s="11">
        <v>5</v>
      </c>
      <c r="M111" s="11" t="s">
        <v>48</v>
      </c>
      <c r="N111" s="11">
        <v>4</v>
      </c>
      <c r="O111" s="11">
        <v>3</v>
      </c>
      <c r="P111" s="11" t="s">
        <v>48</v>
      </c>
      <c r="Q111" s="11">
        <v>5</v>
      </c>
      <c r="R111" s="11" t="s">
        <v>48</v>
      </c>
      <c r="S111" s="11" t="s">
        <v>48</v>
      </c>
    </row>
    <row r="112" spans="10:19" x14ac:dyDescent="0.25">
      <c r="J112" s="11" t="s">
        <v>179</v>
      </c>
      <c r="K112" s="11" t="s">
        <v>180</v>
      </c>
      <c r="L112" s="11">
        <v>6</v>
      </c>
      <c r="M112" s="11" t="s">
        <v>48</v>
      </c>
      <c r="N112" s="11">
        <v>5</v>
      </c>
      <c r="O112" s="11">
        <v>6</v>
      </c>
      <c r="P112" s="11" t="s">
        <v>48</v>
      </c>
      <c r="Q112" s="11">
        <v>6</v>
      </c>
      <c r="R112" s="11" t="s">
        <v>48</v>
      </c>
      <c r="S112" s="11" t="s">
        <v>48</v>
      </c>
    </row>
    <row r="113" spans="10:19" x14ac:dyDescent="0.25">
      <c r="J113" s="11" t="s">
        <v>181</v>
      </c>
      <c r="K113" s="11" t="s">
        <v>182</v>
      </c>
      <c r="L113" s="11">
        <v>6</v>
      </c>
      <c r="M113" s="11" t="s">
        <v>48</v>
      </c>
      <c r="N113" s="11">
        <v>4</v>
      </c>
      <c r="O113" s="11">
        <v>5</v>
      </c>
      <c r="P113" s="11" t="s">
        <v>48</v>
      </c>
      <c r="Q113" s="11">
        <v>5</v>
      </c>
      <c r="R113" s="11" t="s">
        <v>48</v>
      </c>
      <c r="S113" s="11" t="s">
        <v>48</v>
      </c>
    </row>
    <row r="114" spans="10:19" x14ac:dyDescent="0.25">
      <c r="J114" s="11" t="s">
        <v>183</v>
      </c>
      <c r="K114" s="11" t="s">
        <v>184</v>
      </c>
      <c r="L114" s="11">
        <v>6</v>
      </c>
      <c r="M114" s="11" t="s">
        <v>48</v>
      </c>
      <c r="N114" s="11">
        <v>4</v>
      </c>
      <c r="O114" s="11">
        <v>5</v>
      </c>
      <c r="P114" s="11" t="s">
        <v>48</v>
      </c>
      <c r="Q114" s="11">
        <v>5</v>
      </c>
      <c r="R114" s="11" t="s">
        <v>48</v>
      </c>
      <c r="S114" s="11" t="s">
        <v>48</v>
      </c>
    </row>
    <row r="115" spans="10:19" x14ac:dyDescent="0.25">
      <c r="J115" s="11" t="s">
        <v>185</v>
      </c>
      <c r="K115" s="11" t="s">
        <v>186</v>
      </c>
      <c r="L115" s="11">
        <v>4</v>
      </c>
      <c r="M115" s="11" t="s">
        <v>48</v>
      </c>
      <c r="N115" s="11">
        <v>2</v>
      </c>
      <c r="O115" s="11">
        <v>2</v>
      </c>
      <c r="P115" s="11" t="s">
        <v>48</v>
      </c>
      <c r="Q115" s="11">
        <v>3</v>
      </c>
      <c r="R115" s="11" t="s">
        <v>48</v>
      </c>
      <c r="S115" s="11" t="s">
        <v>48</v>
      </c>
    </row>
    <row r="116" spans="10:19" x14ac:dyDescent="0.25">
      <c r="J116" s="11" t="s">
        <v>15</v>
      </c>
      <c r="K116" s="11" t="s">
        <v>187</v>
      </c>
      <c r="L116" s="11">
        <v>7</v>
      </c>
      <c r="M116" s="11" t="s">
        <v>48</v>
      </c>
      <c r="N116" s="11">
        <v>1</v>
      </c>
      <c r="O116" s="11">
        <v>1</v>
      </c>
      <c r="P116" s="11" t="s">
        <v>48</v>
      </c>
      <c r="Q116" s="11">
        <v>2</v>
      </c>
      <c r="R116" s="11" t="s">
        <v>48</v>
      </c>
      <c r="S116" s="11" t="s">
        <v>48</v>
      </c>
    </row>
    <row r="117" spans="10:19" x14ac:dyDescent="0.25">
      <c r="J117" s="11" t="s">
        <v>188</v>
      </c>
      <c r="K117" s="11" t="s">
        <v>189</v>
      </c>
      <c r="L117" s="11">
        <v>6</v>
      </c>
      <c r="M117" s="11" t="s">
        <v>48</v>
      </c>
      <c r="N117" s="11">
        <v>2</v>
      </c>
      <c r="O117" s="11">
        <v>3</v>
      </c>
      <c r="P117" s="11" t="s">
        <v>48</v>
      </c>
      <c r="Q117" s="11">
        <v>4</v>
      </c>
      <c r="R117" s="11" t="s">
        <v>48</v>
      </c>
      <c r="S117" s="11" t="s">
        <v>48</v>
      </c>
    </row>
    <row r="118" spans="10:19" x14ac:dyDescent="0.25">
      <c r="J118" s="11" t="s">
        <v>190</v>
      </c>
      <c r="K118" s="11" t="s">
        <v>191</v>
      </c>
      <c r="L118" s="11">
        <v>8</v>
      </c>
      <c r="M118" s="11" t="s">
        <v>48</v>
      </c>
      <c r="N118" s="11">
        <v>2</v>
      </c>
      <c r="O118" s="11">
        <v>3</v>
      </c>
      <c r="P118" s="11" t="s">
        <v>48</v>
      </c>
      <c r="Q118" s="11">
        <v>6</v>
      </c>
      <c r="R118" s="11" t="s">
        <v>48</v>
      </c>
      <c r="S118" s="11" t="s">
        <v>48</v>
      </c>
    </row>
    <row r="119" spans="10:19" x14ac:dyDescent="0.25">
      <c r="J119" s="11" t="s">
        <v>16</v>
      </c>
      <c r="K119" s="11" t="s">
        <v>192</v>
      </c>
      <c r="L119" s="11">
        <v>10</v>
      </c>
      <c r="M119" s="11" t="s">
        <v>48</v>
      </c>
      <c r="N119" s="11">
        <v>1</v>
      </c>
      <c r="O119" s="11">
        <v>1</v>
      </c>
      <c r="P119" s="11" t="s">
        <v>48</v>
      </c>
      <c r="Q119" s="11">
        <v>4</v>
      </c>
      <c r="R119" s="11" t="s">
        <v>48</v>
      </c>
      <c r="S119" s="11" t="s">
        <v>48</v>
      </c>
    </row>
    <row r="120" spans="10:19" x14ac:dyDescent="0.25">
      <c r="J120" s="11" t="s">
        <v>193</v>
      </c>
      <c r="K120" s="11" t="s">
        <v>194</v>
      </c>
      <c r="L120" s="11">
        <v>4</v>
      </c>
      <c r="M120" s="11" t="s">
        <v>48</v>
      </c>
      <c r="N120" s="11">
        <v>5</v>
      </c>
      <c r="O120" s="11">
        <v>5</v>
      </c>
      <c r="P120" s="11" t="s">
        <v>48</v>
      </c>
      <c r="Q120" s="11">
        <v>5</v>
      </c>
      <c r="R120" s="11" t="s">
        <v>48</v>
      </c>
      <c r="S120" s="11" t="s">
        <v>55</v>
      </c>
    </row>
    <row r="121" spans="10:19" x14ac:dyDescent="0.25">
      <c r="J121" s="11" t="s">
        <v>195</v>
      </c>
      <c r="K121" s="11" t="s">
        <v>196</v>
      </c>
      <c r="L121" s="11">
        <v>4</v>
      </c>
      <c r="M121" s="11" t="s">
        <v>48</v>
      </c>
      <c r="N121" s="11">
        <v>5</v>
      </c>
      <c r="O121" s="11">
        <v>7</v>
      </c>
      <c r="P121" s="11" t="s">
        <v>48</v>
      </c>
      <c r="Q121" s="11">
        <v>9</v>
      </c>
      <c r="R121" s="11" t="s">
        <v>48</v>
      </c>
      <c r="S121" s="11" t="s">
        <v>55</v>
      </c>
    </row>
    <row r="122" spans="10:19" x14ac:dyDescent="0.25">
      <c r="J122" s="11" t="s">
        <v>197</v>
      </c>
      <c r="K122" s="11" t="s">
        <v>198</v>
      </c>
      <c r="L122" s="11">
        <v>4</v>
      </c>
      <c r="M122" s="11" t="s">
        <v>48</v>
      </c>
      <c r="N122" s="11">
        <v>3</v>
      </c>
      <c r="O122" s="11">
        <v>3</v>
      </c>
      <c r="P122" s="11" t="s">
        <v>48</v>
      </c>
      <c r="Q122" s="11">
        <v>4</v>
      </c>
      <c r="R122" s="11" t="s">
        <v>48</v>
      </c>
      <c r="S122" s="11" t="s">
        <v>48</v>
      </c>
    </row>
    <row r="123" spans="10:19" x14ac:dyDescent="0.25">
      <c r="J123" s="11" t="s">
        <v>199</v>
      </c>
      <c r="K123" s="11" t="s">
        <v>200</v>
      </c>
      <c r="L123" s="11">
        <v>6</v>
      </c>
      <c r="M123" s="11" t="s">
        <v>48</v>
      </c>
      <c r="N123" s="11">
        <v>5</v>
      </c>
      <c r="O123" s="11">
        <v>5</v>
      </c>
      <c r="P123" s="11" t="s">
        <v>48</v>
      </c>
      <c r="Q123" s="11">
        <v>6</v>
      </c>
      <c r="R123" s="11" t="s">
        <v>48</v>
      </c>
      <c r="S123" s="11" t="s">
        <v>48</v>
      </c>
    </row>
    <row r="124" spans="10:19" x14ac:dyDescent="0.25">
      <c r="J124" s="11" t="s">
        <v>201</v>
      </c>
      <c r="K124" s="11" t="s">
        <v>202</v>
      </c>
      <c r="L124" s="11">
        <v>5</v>
      </c>
      <c r="M124" s="11" t="s">
        <v>48</v>
      </c>
      <c r="N124" s="11">
        <v>2</v>
      </c>
      <c r="O124" s="11">
        <v>3</v>
      </c>
      <c r="P124" s="11" t="s">
        <v>48</v>
      </c>
      <c r="Q124" s="11">
        <v>5</v>
      </c>
      <c r="R124" s="11" t="s">
        <v>48</v>
      </c>
      <c r="S124" s="11" t="s">
        <v>48</v>
      </c>
    </row>
    <row r="125" spans="10:19" x14ac:dyDescent="0.25">
      <c r="J125" s="11" t="s">
        <v>203</v>
      </c>
      <c r="K125" s="11" t="s">
        <v>204</v>
      </c>
      <c r="L125" s="11">
        <v>6</v>
      </c>
      <c r="M125" s="11" t="s">
        <v>48</v>
      </c>
      <c r="N125" s="11">
        <v>3</v>
      </c>
      <c r="O125" s="11">
        <v>4</v>
      </c>
      <c r="P125" s="11" t="s">
        <v>48</v>
      </c>
      <c r="Q125" s="11">
        <v>6</v>
      </c>
      <c r="R125" s="11" t="s">
        <v>48</v>
      </c>
      <c r="S125" s="11" t="s">
        <v>48</v>
      </c>
    </row>
    <row r="126" spans="10:19" x14ac:dyDescent="0.25">
      <c r="J126" s="11" t="s">
        <v>205</v>
      </c>
      <c r="K126" s="11" t="s">
        <v>206</v>
      </c>
      <c r="L126" s="11">
        <v>6</v>
      </c>
      <c r="M126" s="11" t="s">
        <v>48</v>
      </c>
      <c r="N126" s="11">
        <v>6</v>
      </c>
      <c r="O126" s="11">
        <v>6</v>
      </c>
      <c r="P126" s="11" t="s">
        <v>48</v>
      </c>
      <c r="Q126" s="11">
        <v>11</v>
      </c>
      <c r="R126" s="11" t="s">
        <v>48</v>
      </c>
      <c r="S126" s="11" t="s">
        <v>55</v>
      </c>
    </row>
    <row r="127" spans="10:19" x14ac:dyDescent="0.25">
      <c r="J127" s="11" t="s">
        <v>207</v>
      </c>
      <c r="K127" s="11" t="s">
        <v>208</v>
      </c>
      <c r="L127" s="11">
        <v>5</v>
      </c>
      <c r="M127" s="11" t="s">
        <v>48</v>
      </c>
      <c r="N127" s="11">
        <v>5</v>
      </c>
      <c r="O127" s="11">
        <v>7</v>
      </c>
      <c r="P127" s="11" t="s">
        <v>48</v>
      </c>
      <c r="Q127" s="11">
        <v>10</v>
      </c>
      <c r="R127" s="11" t="s">
        <v>48</v>
      </c>
      <c r="S127" s="11" t="s">
        <v>55</v>
      </c>
    </row>
    <row r="128" spans="10:19" x14ac:dyDescent="0.25">
      <c r="J128" s="11" t="s">
        <v>209</v>
      </c>
      <c r="K128" s="11" t="s">
        <v>210</v>
      </c>
      <c r="L128" s="11">
        <v>4</v>
      </c>
      <c r="M128" s="11" t="s">
        <v>48</v>
      </c>
      <c r="N128" s="11">
        <v>3</v>
      </c>
      <c r="O128" s="11">
        <v>5</v>
      </c>
      <c r="P128" s="11" t="s">
        <v>48</v>
      </c>
      <c r="Q128" s="11">
        <v>8</v>
      </c>
      <c r="R128" s="11" t="s">
        <v>48</v>
      </c>
      <c r="S128" s="11" t="s">
        <v>48</v>
      </c>
    </row>
    <row r="129" spans="10:19" x14ac:dyDescent="0.25">
      <c r="J129" s="11" t="s">
        <v>211</v>
      </c>
      <c r="K129" s="11" t="s">
        <v>212</v>
      </c>
      <c r="L129" s="11">
        <v>5</v>
      </c>
      <c r="M129" s="11" t="s">
        <v>48</v>
      </c>
      <c r="N129" s="11">
        <v>3</v>
      </c>
      <c r="O129" s="11">
        <v>4</v>
      </c>
      <c r="P129" s="11" t="s">
        <v>48</v>
      </c>
      <c r="Q129" s="11">
        <v>6</v>
      </c>
      <c r="R129" s="11" t="s">
        <v>48</v>
      </c>
      <c r="S129" s="11" t="s">
        <v>48</v>
      </c>
    </row>
    <row r="130" spans="10:19" x14ac:dyDescent="0.25">
      <c r="J130" s="11" t="s">
        <v>17</v>
      </c>
      <c r="K130" s="11" t="s">
        <v>213</v>
      </c>
      <c r="L130" s="11">
        <v>3</v>
      </c>
      <c r="M130" s="11" t="s">
        <v>48</v>
      </c>
      <c r="N130" s="11">
        <v>2</v>
      </c>
      <c r="O130" s="11">
        <v>3</v>
      </c>
      <c r="P130" s="11" t="s">
        <v>48</v>
      </c>
      <c r="Q130" s="11">
        <v>4</v>
      </c>
      <c r="R130" s="11" t="s">
        <v>48</v>
      </c>
      <c r="S130" s="11" t="s">
        <v>48</v>
      </c>
    </row>
    <row r="131" spans="10:19" x14ac:dyDescent="0.25">
      <c r="J131" s="11" t="s">
        <v>18</v>
      </c>
      <c r="K131" s="11" t="s">
        <v>214</v>
      </c>
      <c r="L131" s="11">
        <v>9</v>
      </c>
      <c r="M131" s="11" t="s">
        <v>48</v>
      </c>
      <c r="N131" s="11">
        <v>1</v>
      </c>
      <c r="O131" s="11">
        <v>1</v>
      </c>
      <c r="P131" s="11" t="s">
        <v>48</v>
      </c>
      <c r="Q131" s="11">
        <v>2</v>
      </c>
      <c r="R131" s="11" t="s">
        <v>48</v>
      </c>
      <c r="S131" s="11" t="s">
        <v>48</v>
      </c>
    </row>
    <row r="132" spans="10:19" x14ac:dyDescent="0.25">
      <c r="J132" s="11" t="s">
        <v>215</v>
      </c>
      <c r="K132" s="11" t="s">
        <v>216</v>
      </c>
      <c r="L132" s="11">
        <v>4</v>
      </c>
      <c r="M132" s="11" t="s">
        <v>48</v>
      </c>
      <c r="N132" s="11" t="s">
        <v>157</v>
      </c>
      <c r="O132" s="11">
        <v>3</v>
      </c>
      <c r="P132" s="11" t="s">
        <v>48</v>
      </c>
      <c r="Q132" s="11" t="s">
        <v>126</v>
      </c>
      <c r="R132" s="11" t="s">
        <v>48</v>
      </c>
      <c r="S132" s="11" t="s">
        <v>48</v>
      </c>
    </row>
    <row r="133" spans="10:19" x14ac:dyDescent="0.25">
      <c r="J133" s="11" t="s">
        <v>217</v>
      </c>
      <c r="K133" s="11" t="s">
        <v>218</v>
      </c>
      <c r="L133" s="11">
        <v>3</v>
      </c>
      <c r="M133" s="11" t="s">
        <v>48</v>
      </c>
      <c r="N133" s="11">
        <v>3</v>
      </c>
      <c r="O133" s="11">
        <v>3</v>
      </c>
      <c r="P133" s="11" t="s">
        <v>48</v>
      </c>
      <c r="Q133" s="11" t="s">
        <v>102</v>
      </c>
      <c r="R133" s="11" t="s">
        <v>48</v>
      </c>
      <c r="S133" s="11" t="s">
        <v>48</v>
      </c>
    </row>
    <row r="134" spans="10:19" x14ac:dyDescent="0.25">
      <c r="J134" s="11" t="s">
        <v>219</v>
      </c>
      <c r="K134" s="11" t="s">
        <v>220</v>
      </c>
      <c r="L134" s="11">
        <v>4</v>
      </c>
      <c r="M134" s="11" t="s">
        <v>48</v>
      </c>
      <c r="N134" s="11">
        <v>3</v>
      </c>
      <c r="O134" s="11">
        <v>3</v>
      </c>
      <c r="P134" s="11" t="s">
        <v>48</v>
      </c>
      <c r="Q134" s="11">
        <v>4</v>
      </c>
      <c r="R134" s="11" t="s">
        <v>48</v>
      </c>
      <c r="S134" s="11" t="s">
        <v>48</v>
      </c>
    </row>
    <row r="135" spans="10:19" x14ac:dyDescent="0.25">
      <c r="J135" s="11" t="s">
        <v>19</v>
      </c>
      <c r="K135" s="11" t="s">
        <v>221</v>
      </c>
      <c r="L135" s="11">
        <v>10</v>
      </c>
      <c r="M135" s="11" t="s">
        <v>48</v>
      </c>
      <c r="N135" s="11">
        <v>1</v>
      </c>
      <c r="O135" s="11">
        <v>1</v>
      </c>
      <c r="P135" s="11" t="s">
        <v>48</v>
      </c>
      <c r="Q135" s="11">
        <v>3</v>
      </c>
      <c r="R135" s="11" t="s">
        <v>48</v>
      </c>
      <c r="S135" s="11" t="s">
        <v>48</v>
      </c>
    </row>
    <row r="136" spans="10:19" x14ac:dyDescent="0.25">
      <c r="J136" s="11" t="s">
        <v>222</v>
      </c>
      <c r="K136" s="11" t="s">
        <v>223</v>
      </c>
      <c r="L136" s="11">
        <v>4</v>
      </c>
      <c r="M136" s="11" t="s">
        <v>48</v>
      </c>
      <c r="N136" s="11">
        <v>3</v>
      </c>
      <c r="O136" s="11">
        <v>3</v>
      </c>
      <c r="P136" s="11" t="s">
        <v>48</v>
      </c>
      <c r="Q136" s="11">
        <v>4</v>
      </c>
      <c r="R136" s="11" t="s">
        <v>48</v>
      </c>
      <c r="S136" s="11" t="s">
        <v>48</v>
      </c>
    </row>
    <row r="137" spans="10:19" x14ac:dyDescent="0.25">
      <c r="J137" s="11" t="s">
        <v>20</v>
      </c>
      <c r="K137" s="11" t="s">
        <v>224</v>
      </c>
      <c r="L137" s="11">
        <v>10</v>
      </c>
      <c r="M137" s="11" t="s">
        <v>48</v>
      </c>
      <c r="N137" s="11">
        <v>1</v>
      </c>
      <c r="O137" s="11">
        <v>1</v>
      </c>
      <c r="P137" s="11" t="s">
        <v>48</v>
      </c>
      <c r="Q137" s="11">
        <v>2</v>
      </c>
      <c r="R137" s="11" t="s">
        <v>48</v>
      </c>
      <c r="S137" s="11" t="s">
        <v>48</v>
      </c>
    </row>
    <row r="138" spans="10:19" x14ac:dyDescent="0.25">
      <c r="J138" s="11" t="s">
        <v>225</v>
      </c>
      <c r="K138" s="11" t="s">
        <v>226</v>
      </c>
      <c r="L138" s="11">
        <v>4</v>
      </c>
      <c r="M138" s="11" t="s">
        <v>48</v>
      </c>
      <c r="N138" s="11">
        <v>3</v>
      </c>
      <c r="O138" s="11">
        <v>4</v>
      </c>
      <c r="P138" s="11" t="s">
        <v>48</v>
      </c>
      <c r="Q138" s="11">
        <v>7</v>
      </c>
      <c r="R138" s="11" t="s">
        <v>48</v>
      </c>
      <c r="S138" s="11" t="s">
        <v>55</v>
      </c>
    </row>
    <row r="139" spans="10:19" x14ac:dyDescent="0.25">
      <c r="J139" s="11" t="s">
        <v>21</v>
      </c>
      <c r="K139" s="11" t="s">
        <v>227</v>
      </c>
      <c r="L139" s="11">
        <v>3</v>
      </c>
      <c r="M139" s="11" t="s">
        <v>48</v>
      </c>
      <c r="N139" s="11">
        <v>3</v>
      </c>
      <c r="O139" s="11">
        <v>3</v>
      </c>
      <c r="P139" s="11" t="s">
        <v>48</v>
      </c>
      <c r="Q139" s="11">
        <v>4</v>
      </c>
      <c r="R139" s="11" t="s">
        <v>48</v>
      </c>
      <c r="S139" s="11" t="s">
        <v>48</v>
      </c>
    </row>
    <row r="140" spans="10:19" x14ac:dyDescent="0.25">
      <c r="J140" s="11" t="s">
        <v>228</v>
      </c>
      <c r="K140" s="11" t="s">
        <v>229</v>
      </c>
      <c r="L140" s="11">
        <v>4</v>
      </c>
      <c r="M140" s="11" t="s">
        <v>48</v>
      </c>
      <c r="N140" s="11">
        <v>2</v>
      </c>
      <c r="O140" s="11">
        <v>2</v>
      </c>
      <c r="P140" s="11" t="s">
        <v>48</v>
      </c>
      <c r="Q140" s="11">
        <v>5</v>
      </c>
      <c r="R140" s="11" t="s">
        <v>48</v>
      </c>
      <c r="S140" s="11" t="s">
        <v>48</v>
      </c>
    </row>
    <row r="141" spans="10:19" x14ac:dyDescent="0.25">
      <c r="J141" s="11" t="s">
        <v>230</v>
      </c>
      <c r="K141" s="11" t="s">
        <v>231</v>
      </c>
      <c r="L141" s="11">
        <v>4</v>
      </c>
      <c r="M141" s="11" t="s">
        <v>48</v>
      </c>
      <c r="N141" s="11">
        <v>3</v>
      </c>
      <c r="O141" s="11">
        <v>3</v>
      </c>
      <c r="P141" s="11" t="s">
        <v>48</v>
      </c>
      <c r="Q141" s="11">
        <v>4</v>
      </c>
      <c r="R141" s="11" t="s">
        <v>48</v>
      </c>
      <c r="S141" s="11" t="s">
        <v>48</v>
      </c>
    </row>
    <row r="142" spans="10:19" x14ac:dyDescent="0.25">
      <c r="J142" s="11" t="s">
        <v>232</v>
      </c>
      <c r="K142" s="11" t="s">
        <v>233</v>
      </c>
      <c r="L142" s="11">
        <v>6</v>
      </c>
      <c r="M142" s="11" t="s">
        <v>48</v>
      </c>
      <c r="N142" s="11">
        <v>2</v>
      </c>
      <c r="O142" s="11">
        <v>3</v>
      </c>
      <c r="P142" s="11" t="s">
        <v>48</v>
      </c>
      <c r="Q142" s="11">
        <v>4</v>
      </c>
      <c r="R142" s="11" t="s">
        <v>48</v>
      </c>
      <c r="S142" s="11" t="s">
        <v>48</v>
      </c>
    </row>
    <row r="143" spans="10:19" x14ac:dyDescent="0.25">
      <c r="J143" s="11" t="s">
        <v>234</v>
      </c>
      <c r="K143" s="11" t="s">
        <v>235</v>
      </c>
      <c r="L143" s="11">
        <v>6</v>
      </c>
      <c r="M143" s="11" t="s">
        <v>48</v>
      </c>
      <c r="N143" s="11">
        <v>6</v>
      </c>
      <c r="O143" s="11">
        <v>7</v>
      </c>
      <c r="P143" s="11" t="s">
        <v>48</v>
      </c>
      <c r="Q143" s="11">
        <v>12</v>
      </c>
      <c r="R143" s="11" t="s">
        <v>48</v>
      </c>
      <c r="S143" s="11" t="s">
        <v>55</v>
      </c>
    </row>
    <row r="144" spans="10:19" x14ac:dyDescent="0.25">
      <c r="J144" s="11" t="s">
        <v>236</v>
      </c>
      <c r="K144" s="11" t="s">
        <v>237</v>
      </c>
      <c r="L144" s="11">
        <v>3</v>
      </c>
      <c r="M144" s="11" t="s">
        <v>48</v>
      </c>
      <c r="N144" s="11">
        <v>2</v>
      </c>
      <c r="O144" s="11">
        <v>2</v>
      </c>
      <c r="P144" s="11" t="s">
        <v>48</v>
      </c>
      <c r="Q144" s="11">
        <v>4</v>
      </c>
      <c r="R144" s="11" t="s">
        <v>48</v>
      </c>
      <c r="S144" s="11" t="s">
        <v>48</v>
      </c>
    </row>
    <row r="145" spans="10:19" x14ac:dyDescent="0.25">
      <c r="J145" s="11" t="s">
        <v>238</v>
      </c>
      <c r="K145" s="11" t="s">
        <v>239</v>
      </c>
      <c r="L145" s="11">
        <v>9</v>
      </c>
      <c r="M145" s="11" t="s">
        <v>48</v>
      </c>
      <c r="N145" s="11">
        <v>2</v>
      </c>
      <c r="O145" s="11">
        <v>3</v>
      </c>
      <c r="P145" s="11" t="s">
        <v>48</v>
      </c>
      <c r="Q145" s="11">
        <v>3</v>
      </c>
      <c r="R145" s="11" t="s">
        <v>48</v>
      </c>
      <c r="S145" s="11" t="s">
        <v>48</v>
      </c>
    </row>
    <row r="146" spans="10:19" x14ac:dyDescent="0.25">
      <c r="J146" s="11" t="s">
        <v>240</v>
      </c>
      <c r="K146" s="11" t="s">
        <v>241</v>
      </c>
      <c r="L146" s="11">
        <v>4</v>
      </c>
      <c r="M146" s="11" t="s">
        <v>48</v>
      </c>
      <c r="N146" s="11">
        <v>2</v>
      </c>
      <c r="O146" s="11">
        <v>2</v>
      </c>
      <c r="P146" s="11" t="s">
        <v>48</v>
      </c>
      <c r="Q146" s="11">
        <v>5</v>
      </c>
      <c r="R146" s="11" t="s">
        <v>48</v>
      </c>
      <c r="S146" s="11" t="s">
        <v>48</v>
      </c>
    </row>
    <row r="147" spans="10:19" x14ac:dyDescent="0.25">
      <c r="J147" s="11" t="s">
        <v>242</v>
      </c>
      <c r="K147" s="11" t="s">
        <v>243</v>
      </c>
      <c r="L147" s="11">
        <v>4</v>
      </c>
      <c r="M147" s="11" t="s">
        <v>48</v>
      </c>
      <c r="N147" s="11">
        <v>4</v>
      </c>
      <c r="O147" s="11">
        <v>5</v>
      </c>
      <c r="P147" s="11" t="s">
        <v>48</v>
      </c>
      <c r="Q147" s="11">
        <v>5</v>
      </c>
      <c r="R147" s="11" t="s">
        <v>48</v>
      </c>
      <c r="S147" s="11" t="s">
        <v>48</v>
      </c>
    </row>
    <row r="148" spans="10:19" x14ac:dyDescent="0.25">
      <c r="J148" s="11" t="s">
        <v>244</v>
      </c>
      <c r="K148" s="11" t="s">
        <v>245</v>
      </c>
      <c r="L148" s="11">
        <v>3</v>
      </c>
      <c r="M148" s="11" t="s">
        <v>48</v>
      </c>
      <c r="N148" s="11">
        <v>3</v>
      </c>
      <c r="O148" s="11">
        <v>3</v>
      </c>
      <c r="P148" s="11" t="s">
        <v>48</v>
      </c>
      <c r="Q148" s="11">
        <v>4</v>
      </c>
      <c r="R148" s="11" t="s">
        <v>48</v>
      </c>
      <c r="S148" s="11" t="s">
        <v>48</v>
      </c>
    </row>
    <row r="149" spans="10:19" x14ac:dyDescent="0.25">
      <c r="J149" s="11" t="s">
        <v>246</v>
      </c>
      <c r="K149" s="11" t="s">
        <v>247</v>
      </c>
      <c r="L149" s="11">
        <v>9</v>
      </c>
      <c r="M149" s="11" t="s">
        <v>48</v>
      </c>
      <c r="N149" s="11">
        <v>1</v>
      </c>
      <c r="O149" s="11">
        <v>1</v>
      </c>
      <c r="P149" s="11" t="s">
        <v>48</v>
      </c>
      <c r="Q149" s="11">
        <v>3</v>
      </c>
      <c r="R149" s="11" t="s">
        <v>48</v>
      </c>
      <c r="S149" s="11" t="s">
        <v>48</v>
      </c>
    </row>
    <row r="150" spans="10:19" x14ac:dyDescent="0.25">
      <c r="J150" s="11" t="s">
        <v>248</v>
      </c>
      <c r="K150" s="11" t="s">
        <v>249</v>
      </c>
      <c r="L150" s="11">
        <v>4</v>
      </c>
      <c r="M150" s="11" t="s">
        <v>48</v>
      </c>
      <c r="N150" s="11">
        <v>2</v>
      </c>
      <c r="O150" s="11">
        <v>2</v>
      </c>
      <c r="P150" s="11" t="s">
        <v>48</v>
      </c>
      <c r="Q150" s="11">
        <v>5</v>
      </c>
      <c r="R150" s="11" t="s">
        <v>48</v>
      </c>
      <c r="S150" s="11" t="s">
        <v>48</v>
      </c>
    </row>
    <row r="151" spans="10:19" x14ac:dyDescent="0.25">
      <c r="J151" s="11" t="s">
        <v>250</v>
      </c>
      <c r="K151" s="11" t="s">
        <v>251</v>
      </c>
      <c r="L151" s="11">
        <v>6</v>
      </c>
      <c r="M151" s="11" t="s">
        <v>48</v>
      </c>
      <c r="N151" s="11">
        <v>3</v>
      </c>
      <c r="O151" s="11">
        <v>4</v>
      </c>
      <c r="P151" s="11" t="s">
        <v>48</v>
      </c>
      <c r="Q151" s="11">
        <v>5</v>
      </c>
      <c r="R151" s="11" t="s">
        <v>48</v>
      </c>
      <c r="S151" s="11" t="s">
        <v>48</v>
      </c>
    </row>
    <row r="152" spans="10:19" x14ac:dyDescent="0.25">
      <c r="J152" s="11" t="s">
        <v>252</v>
      </c>
      <c r="K152" s="11" t="s">
        <v>253</v>
      </c>
      <c r="L152" s="11">
        <v>6</v>
      </c>
      <c r="M152" s="11" t="s">
        <v>48</v>
      </c>
      <c r="N152" s="11">
        <v>4</v>
      </c>
      <c r="O152" s="11">
        <v>4</v>
      </c>
      <c r="P152" s="11" t="s">
        <v>48</v>
      </c>
      <c r="Q152" s="11">
        <v>6</v>
      </c>
      <c r="R152" s="11" t="s">
        <v>48</v>
      </c>
      <c r="S152" s="11" t="s">
        <v>48</v>
      </c>
    </row>
    <row r="153" spans="10:19" x14ac:dyDescent="0.25">
      <c r="J153" s="11" t="s">
        <v>254</v>
      </c>
      <c r="K153" s="11" t="s">
        <v>255</v>
      </c>
      <c r="L153" s="11">
        <v>4</v>
      </c>
      <c r="M153" s="11" t="s">
        <v>48</v>
      </c>
      <c r="N153" s="11">
        <v>4</v>
      </c>
      <c r="O153" s="11">
        <v>5</v>
      </c>
      <c r="P153" s="11" t="s">
        <v>48</v>
      </c>
      <c r="Q153" s="11">
        <v>7</v>
      </c>
      <c r="R153" s="11" t="s">
        <v>48</v>
      </c>
      <c r="S153" s="11" t="s">
        <v>48</v>
      </c>
    </row>
    <row r="154" spans="10:19" x14ac:dyDescent="0.25">
      <c r="J154" s="11" t="s">
        <v>256</v>
      </c>
      <c r="K154" s="11" t="s">
        <v>257</v>
      </c>
      <c r="L154" s="11">
        <v>8</v>
      </c>
      <c r="M154" s="11" t="s">
        <v>48</v>
      </c>
      <c r="N154" s="11">
        <v>1</v>
      </c>
      <c r="O154" s="11">
        <v>1</v>
      </c>
      <c r="P154" s="11" t="s">
        <v>48</v>
      </c>
      <c r="Q154" s="11">
        <v>2</v>
      </c>
      <c r="R154" s="11" t="s">
        <v>48</v>
      </c>
      <c r="S154" s="11" t="s">
        <v>48</v>
      </c>
    </row>
    <row r="155" spans="10:19" x14ac:dyDescent="0.25">
      <c r="J155" s="11" t="s">
        <v>22</v>
      </c>
      <c r="K155" s="11" t="s">
        <v>258</v>
      </c>
      <c r="L155" s="11">
        <v>9</v>
      </c>
      <c r="M155" s="11" t="s">
        <v>48</v>
      </c>
      <c r="N155" s="11">
        <v>1</v>
      </c>
      <c r="O155" s="11">
        <v>1</v>
      </c>
      <c r="P155" s="11" t="s">
        <v>48</v>
      </c>
      <c r="Q155" s="11">
        <v>3</v>
      </c>
      <c r="R155" s="11" t="s">
        <v>48</v>
      </c>
      <c r="S155" s="11" t="s">
        <v>48</v>
      </c>
    </row>
    <row r="156" spans="10:19" x14ac:dyDescent="0.25">
      <c r="J156" s="11" t="s">
        <v>259</v>
      </c>
      <c r="K156" s="11" t="s">
        <v>260</v>
      </c>
      <c r="L156" s="11">
        <v>7</v>
      </c>
      <c r="M156" s="11" t="s">
        <v>48</v>
      </c>
      <c r="N156" s="11">
        <v>1</v>
      </c>
      <c r="O156" s="11">
        <v>1</v>
      </c>
      <c r="P156" s="11" t="s">
        <v>48</v>
      </c>
      <c r="Q156" s="11">
        <v>2</v>
      </c>
      <c r="R156" s="11" t="s">
        <v>48</v>
      </c>
      <c r="S156" s="11" t="s">
        <v>48</v>
      </c>
    </row>
    <row r="157" spans="10:19" x14ac:dyDescent="0.25">
      <c r="J157" s="11" t="s">
        <v>261</v>
      </c>
      <c r="K157" s="11" t="s">
        <v>262</v>
      </c>
      <c r="L157" s="11">
        <v>3</v>
      </c>
      <c r="M157" s="11" t="s">
        <v>48</v>
      </c>
      <c r="N157" s="11">
        <v>3</v>
      </c>
      <c r="O157" s="11">
        <v>4</v>
      </c>
      <c r="P157" s="11" t="s">
        <v>48</v>
      </c>
      <c r="Q157" s="11">
        <v>5</v>
      </c>
      <c r="R157" s="11" t="s">
        <v>48</v>
      </c>
      <c r="S157" s="11" t="s">
        <v>55</v>
      </c>
    </row>
    <row r="158" spans="10:19" x14ac:dyDescent="0.25">
      <c r="J158" s="11" t="s">
        <v>263</v>
      </c>
      <c r="K158" s="11" t="s">
        <v>264</v>
      </c>
      <c r="L158" s="11">
        <v>9</v>
      </c>
      <c r="M158" s="11" t="s">
        <v>48</v>
      </c>
      <c r="N158" s="11">
        <v>2</v>
      </c>
      <c r="O158" s="11">
        <v>3</v>
      </c>
      <c r="P158" s="11" t="s">
        <v>48</v>
      </c>
      <c r="Q158" s="11">
        <v>8</v>
      </c>
      <c r="R158" s="11" t="s">
        <v>48</v>
      </c>
      <c r="S158" s="11" t="s">
        <v>48</v>
      </c>
    </row>
    <row r="159" spans="10:19" x14ac:dyDescent="0.25">
      <c r="J159" s="11" t="s">
        <v>265</v>
      </c>
      <c r="K159" s="11" t="s">
        <v>266</v>
      </c>
      <c r="L159" s="11">
        <v>6</v>
      </c>
      <c r="M159" s="11" t="s">
        <v>48</v>
      </c>
      <c r="N159" s="11">
        <v>3</v>
      </c>
      <c r="O159" s="11">
        <v>3</v>
      </c>
      <c r="P159" s="11" t="s">
        <v>48</v>
      </c>
      <c r="Q159" s="11">
        <v>6</v>
      </c>
      <c r="R159" s="11" t="s">
        <v>48</v>
      </c>
      <c r="S159" s="11" t="s">
        <v>48</v>
      </c>
    </row>
    <row r="160" spans="10:19" x14ac:dyDescent="0.25">
      <c r="J160" s="11" t="s">
        <v>267</v>
      </c>
      <c r="K160" s="11" t="s">
        <v>268</v>
      </c>
      <c r="L160" s="11">
        <v>6</v>
      </c>
      <c r="M160" s="11" t="s">
        <v>48</v>
      </c>
      <c r="N160" s="11">
        <v>4</v>
      </c>
      <c r="O160" s="11">
        <v>4</v>
      </c>
      <c r="P160" s="11" t="s">
        <v>48</v>
      </c>
      <c r="Q160" s="11">
        <v>6</v>
      </c>
      <c r="R160" s="11" t="s">
        <v>48</v>
      </c>
      <c r="S160" s="11" t="s">
        <v>48</v>
      </c>
    </row>
    <row r="161" spans="10:19" x14ac:dyDescent="0.25">
      <c r="J161" s="11" t="s">
        <v>269</v>
      </c>
      <c r="K161" s="11" t="s">
        <v>270</v>
      </c>
      <c r="L161" s="11">
        <v>3</v>
      </c>
      <c r="M161" s="11" t="s">
        <v>48</v>
      </c>
      <c r="N161" s="11" t="s">
        <v>157</v>
      </c>
      <c r="O161" s="11" t="s">
        <v>157</v>
      </c>
      <c r="P161" s="11" t="s">
        <v>48</v>
      </c>
      <c r="Q161" s="11">
        <v>3</v>
      </c>
      <c r="R161" s="11" t="s">
        <v>48</v>
      </c>
      <c r="S161" s="11" t="s">
        <v>48</v>
      </c>
    </row>
    <row r="162" spans="10:19" x14ac:dyDescent="0.25">
      <c r="J162" s="11" t="s">
        <v>271</v>
      </c>
      <c r="K162" s="11" t="s">
        <v>272</v>
      </c>
      <c r="L162" s="11">
        <v>4</v>
      </c>
      <c r="M162" s="11" t="s">
        <v>48</v>
      </c>
      <c r="N162" s="11">
        <v>3</v>
      </c>
      <c r="O162" s="11">
        <v>4</v>
      </c>
      <c r="P162" s="11" t="s">
        <v>48</v>
      </c>
      <c r="Q162" s="11">
        <v>6</v>
      </c>
      <c r="R162" s="11" t="s">
        <v>48</v>
      </c>
      <c r="S162" s="11" t="s">
        <v>48</v>
      </c>
    </row>
    <row r="163" spans="10:19" x14ac:dyDescent="0.25">
      <c r="J163" s="11" t="s">
        <v>273</v>
      </c>
      <c r="K163" s="11" t="s">
        <v>274</v>
      </c>
      <c r="L163" s="11">
        <v>6</v>
      </c>
      <c r="M163" s="11" t="s">
        <v>48</v>
      </c>
      <c r="N163" s="11">
        <v>2</v>
      </c>
      <c r="O163" s="11">
        <v>3</v>
      </c>
      <c r="P163" s="11" t="s">
        <v>48</v>
      </c>
      <c r="Q163" s="11">
        <v>4</v>
      </c>
      <c r="R163" s="11" t="s">
        <v>48</v>
      </c>
      <c r="S163" s="11" t="s">
        <v>48</v>
      </c>
    </row>
    <row r="164" spans="10:19" x14ac:dyDescent="0.25">
      <c r="J164" s="11" t="s">
        <v>275</v>
      </c>
      <c r="K164" s="11" t="s">
        <v>276</v>
      </c>
      <c r="L164" s="11">
        <v>4</v>
      </c>
      <c r="M164" s="11" t="s">
        <v>48</v>
      </c>
      <c r="N164" s="11">
        <v>1</v>
      </c>
      <c r="O164" s="11">
        <v>1</v>
      </c>
      <c r="P164" s="11" t="s">
        <v>48</v>
      </c>
      <c r="Q164" s="11">
        <v>4</v>
      </c>
      <c r="R164" s="11" t="s">
        <v>48</v>
      </c>
      <c r="S164" s="11" t="s">
        <v>48</v>
      </c>
    </row>
    <row r="165" spans="10:19" x14ac:dyDescent="0.25">
      <c r="J165" s="11" t="s">
        <v>277</v>
      </c>
      <c r="K165" s="11" t="s">
        <v>278</v>
      </c>
      <c r="L165" s="11">
        <v>6</v>
      </c>
      <c r="M165" s="11" t="s">
        <v>48</v>
      </c>
      <c r="N165" s="11">
        <v>8</v>
      </c>
      <c r="O165" s="11">
        <v>10</v>
      </c>
      <c r="P165" s="11" t="s">
        <v>48</v>
      </c>
      <c r="Q165" s="11">
        <v>10</v>
      </c>
      <c r="R165" s="11" t="s">
        <v>48</v>
      </c>
      <c r="S165" s="11" t="s">
        <v>48</v>
      </c>
    </row>
    <row r="166" spans="10:19" x14ac:dyDescent="0.25">
      <c r="J166" s="11" t="s">
        <v>279</v>
      </c>
      <c r="K166" s="11" t="s">
        <v>280</v>
      </c>
      <c r="L166" s="11">
        <v>4</v>
      </c>
      <c r="M166" s="11" t="s">
        <v>48</v>
      </c>
      <c r="N166" s="11">
        <v>3</v>
      </c>
      <c r="O166" s="11">
        <v>3</v>
      </c>
      <c r="P166" s="11" t="s">
        <v>48</v>
      </c>
      <c r="Q166" s="11">
        <v>4</v>
      </c>
      <c r="R166" s="11" t="s">
        <v>48</v>
      </c>
      <c r="S166" s="11" t="s">
        <v>48</v>
      </c>
    </row>
    <row r="167" spans="10:19" x14ac:dyDescent="0.25">
      <c r="J167" s="11" t="s">
        <v>281</v>
      </c>
      <c r="K167" s="11" t="s">
        <v>282</v>
      </c>
      <c r="L167" s="11">
        <v>6</v>
      </c>
      <c r="M167" s="11" t="s">
        <v>48</v>
      </c>
      <c r="N167" s="11">
        <v>5</v>
      </c>
      <c r="O167" s="11">
        <v>5</v>
      </c>
      <c r="P167" s="11" t="s">
        <v>48</v>
      </c>
      <c r="Q167" s="11">
        <v>5</v>
      </c>
      <c r="R167" s="11" t="s">
        <v>48</v>
      </c>
      <c r="S167" s="11" t="s">
        <v>48</v>
      </c>
    </row>
    <row r="168" spans="10:19" x14ac:dyDescent="0.25">
      <c r="J168" s="11" t="s">
        <v>283</v>
      </c>
      <c r="K168" s="11" t="s">
        <v>284</v>
      </c>
      <c r="L168" s="11">
        <v>6</v>
      </c>
      <c r="M168" s="11" t="s">
        <v>48</v>
      </c>
      <c r="N168" s="11">
        <v>3</v>
      </c>
      <c r="O168" s="11">
        <v>3</v>
      </c>
      <c r="P168" s="11" t="s">
        <v>48</v>
      </c>
      <c r="Q168" s="11">
        <v>5</v>
      </c>
      <c r="R168" s="11" t="s">
        <v>48</v>
      </c>
      <c r="S168" s="11" t="s">
        <v>48</v>
      </c>
    </row>
    <row r="169" spans="10:19" x14ac:dyDescent="0.25">
      <c r="J169" s="11" t="s">
        <v>285</v>
      </c>
      <c r="K169" s="11" t="s">
        <v>286</v>
      </c>
      <c r="L169" s="11">
        <v>6</v>
      </c>
      <c r="M169" s="11" t="s">
        <v>48</v>
      </c>
      <c r="N169" s="11">
        <v>3</v>
      </c>
      <c r="O169" s="11">
        <v>3</v>
      </c>
      <c r="P169" s="11" t="s">
        <v>48</v>
      </c>
      <c r="Q169" s="11">
        <v>4</v>
      </c>
      <c r="R169" s="11" t="s">
        <v>48</v>
      </c>
      <c r="S169" s="11" t="s">
        <v>48</v>
      </c>
    </row>
    <row r="170" spans="10:19" x14ac:dyDescent="0.25">
      <c r="J170" s="11" t="s">
        <v>287</v>
      </c>
      <c r="K170" s="11" t="s">
        <v>288</v>
      </c>
      <c r="L170" s="11">
        <v>2</v>
      </c>
      <c r="M170" s="11" t="s">
        <v>48</v>
      </c>
      <c r="N170" s="11"/>
      <c r="O170" s="11"/>
      <c r="P170" s="11" t="s">
        <v>48</v>
      </c>
      <c r="Q170" s="11"/>
      <c r="R170" s="11" t="s">
        <v>48</v>
      </c>
      <c r="S170" s="11" t="s">
        <v>48</v>
      </c>
    </row>
    <row r="171" spans="10:19" x14ac:dyDescent="0.25">
      <c r="J171" s="11" t="s">
        <v>289</v>
      </c>
      <c r="K171" s="11" t="s">
        <v>290</v>
      </c>
      <c r="L171" s="11">
        <v>6</v>
      </c>
      <c r="M171" s="11" t="s">
        <v>48</v>
      </c>
      <c r="N171" s="11">
        <v>8</v>
      </c>
      <c r="O171" s="11">
        <v>9</v>
      </c>
      <c r="P171" s="11" t="s">
        <v>48</v>
      </c>
      <c r="Q171" s="11">
        <v>9</v>
      </c>
      <c r="R171" s="11" t="s">
        <v>48</v>
      </c>
      <c r="S171" s="11" t="s">
        <v>48</v>
      </c>
    </row>
    <row r="172" spans="10:19" x14ac:dyDescent="0.25">
      <c r="J172" s="11" t="s">
        <v>291</v>
      </c>
      <c r="K172" s="11" t="s">
        <v>292</v>
      </c>
      <c r="L172" s="11">
        <v>9</v>
      </c>
      <c r="M172" s="11" t="s">
        <v>48</v>
      </c>
      <c r="N172" s="11">
        <v>2</v>
      </c>
      <c r="O172" s="11">
        <v>3</v>
      </c>
      <c r="P172" s="11" t="s">
        <v>48</v>
      </c>
      <c r="Q172" s="11">
        <v>7</v>
      </c>
      <c r="R172" s="11" t="s">
        <v>48</v>
      </c>
      <c r="S172" s="11" t="s">
        <v>48</v>
      </c>
    </row>
    <row r="173" spans="10:19" x14ac:dyDescent="0.25">
      <c r="J173" s="11" t="s">
        <v>293</v>
      </c>
      <c r="K173" s="11" t="s">
        <v>294</v>
      </c>
      <c r="L173" s="11">
        <v>7</v>
      </c>
      <c r="M173" s="11" t="s">
        <v>48</v>
      </c>
      <c r="N173" s="11">
        <v>1</v>
      </c>
      <c r="O173" s="11">
        <v>1</v>
      </c>
      <c r="P173" s="11" t="s">
        <v>48</v>
      </c>
      <c r="Q173" s="11">
        <v>2</v>
      </c>
      <c r="R173" s="11" t="s">
        <v>48</v>
      </c>
      <c r="S173" s="11" t="s">
        <v>48</v>
      </c>
    </row>
    <row r="174" spans="10:19" x14ac:dyDescent="0.25">
      <c r="J174" s="11" t="s">
        <v>295</v>
      </c>
      <c r="K174" s="11" t="s">
        <v>296</v>
      </c>
      <c r="L174" s="11">
        <v>6</v>
      </c>
      <c r="M174" s="11" t="s">
        <v>48</v>
      </c>
      <c r="N174" s="11">
        <v>4</v>
      </c>
      <c r="O174" s="11">
        <v>4</v>
      </c>
      <c r="P174" s="11" t="s">
        <v>48</v>
      </c>
      <c r="Q174" s="11">
        <v>5</v>
      </c>
      <c r="R174" s="11" t="s">
        <v>48</v>
      </c>
      <c r="S174" s="11" t="s">
        <v>48</v>
      </c>
    </row>
    <row r="175" spans="10:19" x14ac:dyDescent="0.25">
      <c r="J175" s="11" t="s">
        <v>297</v>
      </c>
      <c r="K175" s="11" t="s">
        <v>298</v>
      </c>
      <c r="L175" s="11">
        <v>9</v>
      </c>
      <c r="M175" s="11" t="s">
        <v>48</v>
      </c>
      <c r="N175" s="11">
        <v>2</v>
      </c>
      <c r="O175" s="11">
        <v>3</v>
      </c>
      <c r="P175" s="11" t="s">
        <v>48</v>
      </c>
      <c r="Q175" s="11">
        <v>3</v>
      </c>
      <c r="R175" s="11" t="s">
        <v>48</v>
      </c>
      <c r="S175" s="11" t="s">
        <v>48</v>
      </c>
    </row>
    <row r="176" spans="10:19" x14ac:dyDescent="0.25">
      <c r="J176" s="11" t="s">
        <v>299</v>
      </c>
      <c r="K176" s="11" t="s">
        <v>300</v>
      </c>
      <c r="L176" s="11">
        <v>4</v>
      </c>
      <c r="M176" s="11" t="s">
        <v>48</v>
      </c>
      <c r="N176" s="11">
        <v>5</v>
      </c>
      <c r="O176" s="11">
        <v>5</v>
      </c>
      <c r="P176" s="11" t="s">
        <v>48</v>
      </c>
      <c r="Q176" s="11">
        <v>5</v>
      </c>
      <c r="R176" s="11" t="s">
        <v>48</v>
      </c>
      <c r="S176" s="11" t="s">
        <v>55</v>
      </c>
    </row>
    <row r="177" spans="10:19" x14ac:dyDescent="0.25">
      <c r="J177" s="11" t="s">
        <v>301</v>
      </c>
      <c r="K177" s="11" t="s">
        <v>302</v>
      </c>
      <c r="L177" s="11">
        <v>6</v>
      </c>
      <c r="M177" s="11" t="s">
        <v>48</v>
      </c>
      <c r="N177" s="11">
        <v>2</v>
      </c>
      <c r="O177" s="11">
        <v>2</v>
      </c>
      <c r="P177" s="11" t="s">
        <v>48</v>
      </c>
      <c r="Q177" s="11">
        <v>5</v>
      </c>
      <c r="R177" s="11" t="s">
        <v>48</v>
      </c>
      <c r="S177" s="11" t="s">
        <v>48</v>
      </c>
    </row>
    <row r="178" spans="10:19" x14ac:dyDescent="0.25">
      <c r="J178" s="11" t="s">
        <v>303</v>
      </c>
      <c r="K178" s="11" t="s">
        <v>304</v>
      </c>
      <c r="L178" s="11">
        <v>6</v>
      </c>
      <c r="M178" s="11" t="s">
        <v>48</v>
      </c>
      <c r="N178" s="11">
        <v>4</v>
      </c>
      <c r="O178" s="11">
        <v>4</v>
      </c>
      <c r="P178" s="11" t="s">
        <v>48</v>
      </c>
      <c r="Q178" s="11">
        <v>6</v>
      </c>
      <c r="R178" s="11" t="s">
        <v>48</v>
      </c>
      <c r="S178" s="11" t="s">
        <v>48</v>
      </c>
    </row>
    <row r="179" spans="10:19" x14ac:dyDescent="0.25">
      <c r="J179" s="11" t="s">
        <v>305</v>
      </c>
      <c r="K179" s="11" t="s">
        <v>306</v>
      </c>
      <c r="L179" s="11">
        <v>3</v>
      </c>
      <c r="M179" s="11" t="s">
        <v>48</v>
      </c>
      <c r="N179" s="11">
        <v>3</v>
      </c>
      <c r="O179" s="11">
        <v>3</v>
      </c>
      <c r="P179" s="11" t="s">
        <v>48</v>
      </c>
      <c r="Q179" s="11">
        <v>6</v>
      </c>
      <c r="R179" s="11" t="s">
        <v>48</v>
      </c>
      <c r="S179" s="11" t="s">
        <v>48</v>
      </c>
    </row>
    <row r="180" spans="10:19" x14ac:dyDescent="0.25">
      <c r="J180" s="11" t="s">
        <v>307</v>
      </c>
      <c r="K180" s="11" t="s">
        <v>308</v>
      </c>
      <c r="L180" s="11">
        <v>6</v>
      </c>
      <c r="M180" s="11" t="s">
        <v>48</v>
      </c>
      <c r="N180" s="11" t="s">
        <v>309</v>
      </c>
      <c r="O180" s="11" t="s">
        <v>309</v>
      </c>
      <c r="P180" s="11" t="s">
        <v>48</v>
      </c>
      <c r="Q180" s="11" t="s">
        <v>310</v>
      </c>
      <c r="R180" s="11" t="s">
        <v>48</v>
      </c>
      <c r="S180" s="11" t="s">
        <v>48</v>
      </c>
    </row>
    <row r="181" spans="10:19" x14ac:dyDescent="0.25">
      <c r="J181" s="11" t="s">
        <v>311</v>
      </c>
      <c r="K181" s="11" t="s">
        <v>312</v>
      </c>
      <c r="L181" s="11">
        <v>6</v>
      </c>
      <c r="M181" s="11" t="s">
        <v>48</v>
      </c>
      <c r="N181" s="11">
        <v>6</v>
      </c>
      <c r="O181" s="11">
        <v>6</v>
      </c>
      <c r="P181" s="11" t="s">
        <v>48</v>
      </c>
      <c r="Q181" s="11">
        <v>11</v>
      </c>
      <c r="R181" s="11" t="s">
        <v>48</v>
      </c>
      <c r="S181" s="11" t="s">
        <v>55</v>
      </c>
    </row>
    <row r="182" spans="10:19" x14ac:dyDescent="0.25">
      <c r="J182" s="11" t="s">
        <v>313</v>
      </c>
      <c r="K182" s="11" t="s">
        <v>314</v>
      </c>
      <c r="L182" s="11">
        <v>4</v>
      </c>
      <c r="M182" s="11" t="s">
        <v>48</v>
      </c>
      <c r="N182" s="11">
        <v>4</v>
      </c>
      <c r="O182" s="11">
        <v>5</v>
      </c>
      <c r="P182" s="11" t="s">
        <v>48</v>
      </c>
      <c r="Q182" s="11">
        <v>6</v>
      </c>
      <c r="R182" s="11" t="s">
        <v>48</v>
      </c>
      <c r="S182" s="11" t="s">
        <v>48</v>
      </c>
    </row>
    <row r="183" spans="10:19" x14ac:dyDescent="0.25">
      <c r="J183" s="11" t="s">
        <v>23</v>
      </c>
      <c r="K183" s="11" t="s">
        <v>315</v>
      </c>
      <c r="L183" s="11">
        <v>7</v>
      </c>
      <c r="M183" s="11" t="s">
        <v>48</v>
      </c>
      <c r="N183" s="11">
        <v>1</v>
      </c>
      <c r="O183" s="11">
        <v>1</v>
      </c>
      <c r="P183" s="11" t="s">
        <v>48</v>
      </c>
      <c r="Q183" s="11">
        <v>2</v>
      </c>
      <c r="R183" s="11" t="s">
        <v>48</v>
      </c>
      <c r="S183" s="11" t="s">
        <v>48</v>
      </c>
    </row>
    <row r="184" spans="10:19" x14ac:dyDescent="0.25">
      <c r="J184" s="11" t="s">
        <v>316</v>
      </c>
      <c r="K184" s="11" t="s">
        <v>317</v>
      </c>
      <c r="L184" s="11">
        <v>6</v>
      </c>
      <c r="M184" s="11" t="s">
        <v>48</v>
      </c>
      <c r="N184" s="11">
        <v>5</v>
      </c>
      <c r="O184" s="11">
        <v>6</v>
      </c>
      <c r="P184" s="11" t="s">
        <v>48</v>
      </c>
      <c r="Q184" s="11">
        <v>6</v>
      </c>
      <c r="R184" s="11" t="s">
        <v>48</v>
      </c>
      <c r="S184" s="11" t="s">
        <v>48</v>
      </c>
    </row>
    <row r="185" spans="10:19" x14ac:dyDescent="0.25">
      <c r="J185" s="11" t="s">
        <v>318</v>
      </c>
      <c r="K185" s="11" t="s">
        <v>319</v>
      </c>
      <c r="L185" s="11">
        <v>4</v>
      </c>
      <c r="M185" s="11" t="s">
        <v>48</v>
      </c>
      <c r="N185" s="11">
        <v>4</v>
      </c>
      <c r="O185" s="11">
        <v>4</v>
      </c>
      <c r="P185" s="11" t="s">
        <v>48</v>
      </c>
      <c r="Q185" s="11">
        <v>5</v>
      </c>
      <c r="R185" s="11" t="s">
        <v>48</v>
      </c>
      <c r="S185" s="11" t="s">
        <v>48</v>
      </c>
    </row>
    <row r="186" spans="10:19" x14ac:dyDescent="0.25">
      <c r="J186" s="11" t="s">
        <v>320</v>
      </c>
      <c r="K186" s="11" t="s">
        <v>321</v>
      </c>
      <c r="L186" s="11">
        <v>5</v>
      </c>
      <c r="M186" s="11" t="s">
        <v>48</v>
      </c>
      <c r="N186" s="11">
        <v>3</v>
      </c>
      <c r="O186" s="11">
        <v>4</v>
      </c>
      <c r="P186" s="11" t="s">
        <v>48</v>
      </c>
      <c r="Q186" s="11">
        <v>5</v>
      </c>
      <c r="R186" s="11" t="s">
        <v>48</v>
      </c>
      <c r="S186" s="11" t="s">
        <v>48</v>
      </c>
    </row>
    <row r="187" spans="10:19" x14ac:dyDescent="0.25">
      <c r="J187" s="11" t="s">
        <v>322</v>
      </c>
      <c r="K187" s="11" t="s">
        <v>323</v>
      </c>
      <c r="L187" s="11">
        <v>6</v>
      </c>
      <c r="M187" s="11" t="s">
        <v>48</v>
      </c>
      <c r="N187" s="11">
        <v>4</v>
      </c>
      <c r="O187" s="11">
        <v>5</v>
      </c>
      <c r="P187" s="11" t="s">
        <v>48</v>
      </c>
      <c r="Q187" s="11">
        <v>5</v>
      </c>
      <c r="R187" s="11" t="s">
        <v>48</v>
      </c>
      <c r="S187" s="11" t="s">
        <v>48</v>
      </c>
    </row>
    <row r="188" spans="10:19" x14ac:dyDescent="0.25">
      <c r="J188" s="11" t="s">
        <v>324</v>
      </c>
      <c r="K188" s="11" t="s">
        <v>325</v>
      </c>
      <c r="L188" s="11">
        <v>6</v>
      </c>
      <c r="M188" s="11" t="s">
        <v>48</v>
      </c>
      <c r="N188" s="11" t="s">
        <v>102</v>
      </c>
      <c r="O188" s="11">
        <v>4</v>
      </c>
      <c r="P188" s="11" t="s">
        <v>48</v>
      </c>
      <c r="Q188" s="11" t="s">
        <v>158</v>
      </c>
      <c r="R188" s="11" t="s">
        <v>48</v>
      </c>
      <c r="S188" s="11" t="s">
        <v>48</v>
      </c>
    </row>
    <row r="189" spans="10:19" x14ac:dyDescent="0.25">
      <c r="J189" s="11" t="s">
        <v>326</v>
      </c>
      <c r="K189" s="11" t="s">
        <v>327</v>
      </c>
      <c r="L189" s="11">
        <v>6</v>
      </c>
      <c r="M189" s="11" t="s">
        <v>48</v>
      </c>
      <c r="N189" s="11">
        <v>5</v>
      </c>
      <c r="O189" s="11">
        <v>6</v>
      </c>
      <c r="P189" s="11" t="s">
        <v>48</v>
      </c>
      <c r="Q189" s="11">
        <v>6</v>
      </c>
      <c r="R189" s="11" t="s">
        <v>48</v>
      </c>
      <c r="S189" s="11" t="s">
        <v>55</v>
      </c>
    </row>
    <row r="190" spans="10:19" x14ac:dyDescent="0.25">
      <c r="J190" s="11" t="s">
        <v>328</v>
      </c>
      <c r="K190" s="11" t="s">
        <v>329</v>
      </c>
      <c r="L190" s="11">
        <v>6</v>
      </c>
      <c r="M190" s="11" t="s">
        <v>48</v>
      </c>
      <c r="N190" s="11">
        <v>5</v>
      </c>
      <c r="O190" s="11">
        <v>5</v>
      </c>
      <c r="P190" s="11" t="s">
        <v>48</v>
      </c>
      <c r="Q190" s="11">
        <v>9</v>
      </c>
      <c r="R190" s="11" t="s">
        <v>48</v>
      </c>
      <c r="S190" s="11" t="s">
        <v>48</v>
      </c>
    </row>
    <row r="191" spans="10:19" x14ac:dyDescent="0.25">
      <c r="J191" s="11" t="s">
        <v>24</v>
      </c>
      <c r="K191" s="11" t="s">
        <v>330</v>
      </c>
      <c r="L191" s="11">
        <v>8</v>
      </c>
      <c r="M191" s="11" t="s">
        <v>48</v>
      </c>
      <c r="N191" s="11">
        <v>1</v>
      </c>
      <c r="O191" s="11">
        <v>1</v>
      </c>
      <c r="P191" s="11" t="s">
        <v>48</v>
      </c>
      <c r="Q191" s="11">
        <v>2</v>
      </c>
      <c r="R191" s="11" t="s">
        <v>48</v>
      </c>
      <c r="S191" s="11" t="s">
        <v>48</v>
      </c>
    </row>
    <row r="192" spans="10:19" x14ac:dyDescent="0.25">
      <c r="J192" s="11" t="s">
        <v>331</v>
      </c>
      <c r="K192" s="11" t="s">
        <v>332</v>
      </c>
      <c r="L192" s="11">
        <v>4</v>
      </c>
      <c r="M192" s="11" t="s">
        <v>48</v>
      </c>
      <c r="N192" s="11">
        <v>2</v>
      </c>
      <c r="O192" s="11">
        <v>2</v>
      </c>
      <c r="P192" s="11" t="s">
        <v>48</v>
      </c>
      <c r="Q192" s="11">
        <v>5</v>
      </c>
      <c r="R192" s="11" t="s">
        <v>48</v>
      </c>
      <c r="S192" s="11" t="s">
        <v>48</v>
      </c>
    </row>
    <row r="193" spans="10:19" x14ac:dyDescent="0.25">
      <c r="J193" s="11" t="s">
        <v>333</v>
      </c>
      <c r="K193" s="11" t="s">
        <v>334</v>
      </c>
      <c r="L193" s="11">
        <v>4</v>
      </c>
      <c r="M193" s="11" t="s">
        <v>48</v>
      </c>
      <c r="N193" s="11" t="s">
        <v>157</v>
      </c>
      <c r="O193" s="11" t="s">
        <v>102</v>
      </c>
      <c r="P193" s="11" t="s">
        <v>48</v>
      </c>
      <c r="Q193" s="11" t="s">
        <v>335</v>
      </c>
      <c r="R193" s="11" t="s">
        <v>48</v>
      </c>
      <c r="S193" s="11" t="s">
        <v>48</v>
      </c>
    </row>
    <row r="194" spans="10:19" x14ac:dyDescent="0.25">
      <c r="J194" s="11" t="s">
        <v>336</v>
      </c>
      <c r="K194" s="11" t="s">
        <v>337</v>
      </c>
      <c r="L194" s="11">
        <v>6</v>
      </c>
      <c r="M194" s="11" t="s">
        <v>48</v>
      </c>
      <c r="N194" s="11">
        <v>9</v>
      </c>
      <c r="O194" s="11">
        <v>10</v>
      </c>
      <c r="P194" s="11" t="s">
        <v>48</v>
      </c>
      <c r="Q194" s="11">
        <v>10</v>
      </c>
      <c r="R194" s="11" t="s">
        <v>48</v>
      </c>
      <c r="S194" s="11" t="s">
        <v>48</v>
      </c>
    </row>
    <row r="195" spans="10:19" x14ac:dyDescent="0.25">
      <c r="J195" s="11" t="s">
        <v>338</v>
      </c>
      <c r="K195" s="11" t="s">
        <v>339</v>
      </c>
      <c r="L195" s="11">
        <v>4</v>
      </c>
      <c r="M195" s="11" t="s">
        <v>48</v>
      </c>
      <c r="N195" s="11">
        <v>3</v>
      </c>
      <c r="O195" s="11" t="s">
        <v>340</v>
      </c>
      <c r="P195" s="11" t="s">
        <v>55</v>
      </c>
      <c r="Q195" s="11" t="s">
        <v>340</v>
      </c>
      <c r="R195" s="11" t="s">
        <v>48</v>
      </c>
      <c r="S195" s="11" t="s">
        <v>55</v>
      </c>
    </row>
    <row r="196" spans="10:19" x14ac:dyDescent="0.25">
      <c r="J196" s="11" t="s">
        <v>341</v>
      </c>
      <c r="K196" s="11" t="s">
        <v>342</v>
      </c>
      <c r="L196" s="11">
        <v>5</v>
      </c>
      <c r="M196" s="11" t="s">
        <v>48</v>
      </c>
      <c r="N196" s="11">
        <v>3</v>
      </c>
      <c r="O196" s="11">
        <v>4</v>
      </c>
      <c r="P196" s="11" t="s">
        <v>48</v>
      </c>
      <c r="Q196" s="11">
        <v>7</v>
      </c>
      <c r="R196" s="11" t="s">
        <v>48</v>
      </c>
      <c r="S196" s="11" t="s">
        <v>48</v>
      </c>
    </row>
    <row r="197" spans="10:19" x14ac:dyDescent="0.25">
      <c r="J197" s="11" t="s">
        <v>343</v>
      </c>
      <c r="K197" s="11" t="s">
        <v>344</v>
      </c>
      <c r="L197" s="11">
        <v>6</v>
      </c>
      <c r="M197" s="11" t="s">
        <v>48</v>
      </c>
      <c r="N197" s="11">
        <v>5</v>
      </c>
      <c r="O197" s="11">
        <v>6</v>
      </c>
      <c r="P197" s="11" t="s">
        <v>48</v>
      </c>
      <c r="Q197" s="11">
        <v>6</v>
      </c>
      <c r="R197" s="11" t="s">
        <v>48</v>
      </c>
      <c r="S197" s="11" t="s">
        <v>48</v>
      </c>
    </row>
    <row r="198" spans="10:19" x14ac:dyDescent="0.25">
      <c r="J198" s="11" t="s">
        <v>345</v>
      </c>
      <c r="K198" s="11" t="s">
        <v>346</v>
      </c>
      <c r="L198" s="11">
        <v>5</v>
      </c>
      <c r="M198" s="11" t="s">
        <v>48</v>
      </c>
      <c r="N198" s="11">
        <v>5</v>
      </c>
      <c r="O198" s="11">
        <v>5</v>
      </c>
      <c r="P198" s="11" t="s">
        <v>48</v>
      </c>
      <c r="Q198" s="11">
        <v>5</v>
      </c>
      <c r="R198" s="11" t="s">
        <v>48</v>
      </c>
      <c r="S198" s="11" t="s">
        <v>48</v>
      </c>
    </row>
    <row r="199" spans="10:19" x14ac:dyDescent="0.25">
      <c r="J199" s="11" t="s">
        <v>347</v>
      </c>
      <c r="K199" s="11" t="s">
        <v>348</v>
      </c>
      <c r="L199" s="11">
        <v>5</v>
      </c>
      <c r="M199" s="11" t="s">
        <v>48</v>
      </c>
      <c r="N199" s="11">
        <v>2</v>
      </c>
      <c r="O199" s="11">
        <v>5</v>
      </c>
      <c r="P199" s="11" t="s">
        <v>48</v>
      </c>
      <c r="Q199" s="11">
        <v>6</v>
      </c>
      <c r="R199" s="11" t="s">
        <v>48</v>
      </c>
      <c r="S199" s="11" t="s">
        <v>48</v>
      </c>
    </row>
    <row r="200" spans="10:19" x14ac:dyDescent="0.25">
      <c r="J200" s="11" t="s">
        <v>349</v>
      </c>
      <c r="K200" s="11" t="s">
        <v>350</v>
      </c>
      <c r="L200" s="11">
        <v>3</v>
      </c>
      <c r="M200" s="11" t="s">
        <v>48</v>
      </c>
      <c r="N200" s="11">
        <v>2</v>
      </c>
      <c r="O200" s="11">
        <v>2</v>
      </c>
      <c r="P200" s="11" t="s">
        <v>48</v>
      </c>
      <c r="Q200" s="11">
        <v>4</v>
      </c>
      <c r="R200" s="11" t="s">
        <v>48</v>
      </c>
      <c r="S200" s="11" t="s">
        <v>48</v>
      </c>
    </row>
    <row r="201" spans="10:19" x14ac:dyDescent="0.25">
      <c r="J201" s="11" t="s">
        <v>25</v>
      </c>
      <c r="K201" s="11" t="s">
        <v>351</v>
      </c>
      <c r="L201" s="11">
        <v>9</v>
      </c>
      <c r="M201" s="11" t="s">
        <v>48</v>
      </c>
      <c r="N201" s="11">
        <v>1</v>
      </c>
      <c r="O201" s="11">
        <v>1</v>
      </c>
      <c r="P201" s="11" t="s">
        <v>48</v>
      </c>
      <c r="Q201" s="11">
        <v>2</v>
      </c>
      <c r="R201" s="11" t="s">
        <v>48</v>
      </c>
      <c r="S201" s="11" t="s">
        <v>48</v>
      </c>
    </row>
    <row r="202" spans="10:19" x14ac:dyDescent="0.25">
      <c r="J202" s="11" t="s">
        <v>26</v>
      </c>
      <c r="K202" s="11" t="s">
        <v>352</v>
      </c>
      <c r="L202" s="11">
        <v>10</v>
      </c>
      <c r="M202" s="11" t="s">
        <v>48</v>
      </c>
      <c r="N202" s="11">
        <v>1</v>
      </c>
      <c r="O202" s="11">
        <v>1</v>
      </c>
      <c r="P202" s="11" t="s">
        <v>48</v>
      </c>
      <c r="Q202" s="11">
        <v>3</v>
      </c>
      <c r="R202" s="11" t="s">
        <v>48</v>
      </c>
      <c r="S202" s="11" t="s">
        <v>48</v>
      </c>
    </row>
    <row r="203" spans="10:19" x14ac:dyDescent="0.25">
      <c r="J203" s="11" t="s">
        <v>353</v>
      </c>
      <c r="K203" s="11" t="s">
        <v>354</v>
      </c>
      <c r="L203" s="11">
        <v>6</v>
      </c>
      <c r="M203" s="11" t="s">
        <v>48</v>
      </c>
      <c r="N203" s="11">
        <v>3</v>
      </c>
      <c r="O203" s="11">
        <v>4</v>
      </c>
      <c r="P203" s="11" t="s">
        <v>48</v>
      </c>
      <c r="Q203" s="11">
        <v>8</v>
      </c>
      <c r="R203" s="11" t="s">
        <v>48</v>
      </c>
      <c r="S203" s="11" t="s">
        <v>55</v>
      </c>
    </row>
    <row r="204" spans="10:19" x14ac:dyDescent="0.25">
      <c r="J204" s="11" t="s">
        <v>355</v>
      </c>
      <c r="K204" s="11" t="s">
        <v>356</v>
      </c>
      <c r="L204" s="11">
        <v>4</v>
      </c>
      <c r="M204" s="11" t="s">
        <v>48</v>
      </c>
      <c r="N204" s="11">
        <v>2</v>
      </c>
      <c r="O204" s="11">
        <v>2</v>
      </c>
      <c r="P204" s="11" t="s">
        <v>48</v>
      </c>
      <c r="Q204" s="11">
        <v>5</v>
      </c>
      <c r="R204" s="11" t="s">
        <v>48</v>
      </c>
      <c r="S204" s="11" t="s">
        <v>48</v>
      </c>
    </row>
    <row r="205" spans="10:19" x14ac:dyDescent="0.25">
      <c r="J205" s="11" t="s">
        <v>357</v>
      </c>
      <c r="K205" s="11" t="s">
        <v>358</v>
      </c>
      <c r="L205" s="11">
        <v>6</v>
      </c>
      <c r="M205" s="11" t="s">
        <v>48</v>
      </c>
      <c r="N205" s="11">
        <v>3</v>
      </c>
      <c r="O205" s="11">
        <v>3</v>
      </c>
      <c r="P205" s="11" t="s">
        <v>48</v>
      </c>
      <c r="Q205" s="11">
        <v>4</v>
      </c>
      <c r="R205" s="11" t="s">
        <v>48</v>
      </c>
      <c r="S205" s="11" t="s">
        <v>48</v>
      </c>
    </row>
    <row r="206" spans="10:19" x14ac:dyDescent="0.25">
      <c r="J206" s="11" t="s">
        <v>359</v>
      </c>
      <c r="K206" s="11" t="s">
        <v>360</v>
      </c>
      <c r="L206" s="11">
        <v>9</v>
      </c>
      <c r="M206" s="11" t="s">
        <v>48</v>
      </c>
      <c r="N206" s="11">
        <v>1</v>
      </c>
      <c r="O206" s="11">
        <v>1</v>
      </c>
      <c r="P206" s="11" t="s">
        <v>48</v>
      </c>
      <c r="Q206" s="11">
        <v>3</v>
      </c>
      <c r="R206" s="11" t="s">
        <v>48</v>
      </c>
      <c r="S206" s="11" t="s">
        <v>48</v>
      </c>
    </row>
    <row r="207" spans="10:19" x14ac:dyDescent="0.25">
      <c r="J207" s="11" t="s">
        <v>361</v>
      </c>
      <c r="K207" s="11" t="s">
        <v>362</v>
      </c>
      <c r="L207" s="11">
        <v>9</v>
      </c>
      <c r="M207" s="11" t="s">
        <v>48</v>
      </c>
      <c r="N207" s="11" t="s">
        <v>363</v>
      </c>
      <c r="O207" s="11" t="s">
        <v>309</v>
      </c>
      <c r="P207" s="11" t="s">
        <v>48</v>
      </c>
      <c r="Q207" s="11">
        <v>7</v>
      </c>
      <c r="R207" s="11" t="s">
        <v>48</v>
      </c>
      <c r="S207" s="11" t="s">
        <v>48</v>
      </c>
    </row>
    <row r="208" spans="10:19" x14ac:dyDescent="0.25">
      <c r="J208" s="11" t="s">
        <v>364</v>
      </c>
      <c r="K208" s="11" t="s">
        <v>365</v>
      </c>
      <c r="L208" s="11">
        <v>6</v>
      </c>
      <c r="M208" s="11" t="s">
        <v>48</v>
      </c>
      <c r="N208" s="11">
        <v>3</v>
      </c>
      <c r="O208" s="11">
        <v>4</v>
      </c>
      <c r="P208" s="11" t="s">
        <v>48</v>
      </c>
      <c r="Q208" s="11">
        <v>5</v>
      </c>
      <c r="R208" s="11" t="s">
        <v>48</v>
      </c>
      <c r="S208" s="11" t="s">
        <v>48</v>
      </c>
    </row>
    <row r="209" spans="10:19" x14ac:dyDescent="0.25">
      <c r="J209" s="11" t="s">
        <v>366</v>
      </c>
      <c r="K209" s="11" t="s">
        <v>367</v>
      </c>
      <c r="L209" s="11">
        <v>4</v>
      </c>
      <c r="M209" s="11" t="s">
        <v>48</v>
      </c>
      <c r="N209" s="11">
        <v>8</v>
      </c>
      <c r="O209" s="11">
        <v>8</v>
      </c>
      <c r="P209" s="11" t="s">
        <v>48</v>
      </c>
      <c r="Q209" s="11">
        <v>8</v>
      </c>
      <c r="R209" s="11" t="s">
        <v>48</v>
      </c>
      <c r="S209" s="11" t="s">
        <v>48</v>
      </c>
    </row>
    <row r="210" spans="10:19" x14ac:dyDescent="0.25">
      <c r="J210" s="11" t="s">
        <v>368</v>
      </c>
      <c r="K210" s="11" t="s">
        <v>369</v>
      </c>
      <c r="L210" s="11">
        <v>4</v>
      </c>
      <c r="M210" s="11" t="s">
        <v>48</v>
      </c>
      <c r="N210" s="11">
        <v>5</v>
      </c>
      <c r="O210" s="11">
        <v>7</v>
      </c>
      <c r="P210" s="11" t="s">
        <v>48</v>
      </c>
      <c r="Q210" s="11">
        <v>5</v>
      </c>
      <c r="R210" s="11" t="s">
        <v>48</v>
      </c>
      <c r="S210" s="11" t="s">
        <v>55</v>
      </c>
    </row>
    <row r="211" spans="10:19" x14ac:dyDescent="0.25">
      <c r="J211" s="11" t="s">
        <v>370</v>
      </c>
      <c r="K211" s="11" t="s">
        <v>371</v>
      </c>
      <c r="L211" s="11">
        <v>4</v>
      </c>
      <c r="M211" s="11" t="s">
        <v>48</v>
      </c>
      <c r="N211" s="11">
        <v>6</v>
      </c>
      <c r="O211" s="11">
        <v>9</v>
      </c>
      <c r="P211" s="11" t="s">
        <v>48</v>
      </c>
      <c r="Q211" s="11">
        <v>9</v>
      </c>
      <c r="R211" s="11" t="s">
        <v>48</v>
      </c>
      <c r="S211" s="11" t="s">
        <v>55</v>
      </c>
    </row>
    <row r="212" spans="10:19" x14ac:dyDescent="0.25">
      <c r="J212" s="11" t="s">
        <v>372</v>
      </c>
      <c r="K212" s="11" t="s">
        <v>373</v>
      </c>
      <c r="L212" s="11">
        <v>4</v>
      </c>
      <c r="M212" s="11" t="s">
        <v>48</v>
      </c>
      <c r="N212" s="11">
        <v>5</v>
      </c>
      <c r="O212" s="11">
        <v>5</v>
      </c>
      <c r="P212" s="11" t="s">
        <v>48</v>
      </c>
      <c r="Q212" s="11">
        <v>7</v>
      </c>
      <c r="R212" s="11" t="s">
        <v>48</v>
      </c>
      <c r="S212" s="11" t="s">
        <v>48</v>
      </c>
    </row>
    <row r="213" spans="10:19" x14ac:dyDescent="0.25">
      <c r="J213" s="11" t="s">
        <v>374</v>
      </c>
      <c r="K213" s="11" t="s">
        <v>375</v>
      </c>
      <c r="L213" s="11">
        <v>6</v>
      </c>
      <c r="M213" s="11" t="s">
        <v>48</v>
      </c>
      <c r="N213" s="11">
        <v>4</v>
      </c>
      <c r="O213" s="11">
        <v>4</v>
      </c>
      <c r="P213" s="11" t="s">
        <v>48</v>
      </c>
      <c r="Q213" s="11">
        <v>7</v>
      </c>
      <c r="R213" s="11" t="s">
        <v>48</v>
      </c>
      <c r="S213" s="11" t="s">
        <v>55</v>
      </c>
    </row>
    <row r="214" spans="10:19" x14ac:dyDescent="0.25">
      <c r="J214" s="11" t="s">
        <v>376</v>
      </c>
      <c r="K214" s="11" t="s">
        <v>377</v>
      </c>
      <c r="L214" s="11">
        <v>4</v>
      </c>
      <c r="M214" s="11" t="s">
        <v>48</v>
      </c>
      <c r="N214" s="11">
        <v>6</v>
      </c>
      <c r="O214" s="11">
        <v>6</v>
      </c>
      <c r="P214" s="11" t="s">
        <v>48</v>
      </c>
      <c r="Q214" s="11">
        <v>6</v>
      </c>
      <c r="R214" s="11" t="s">
        <v>48</v>
      </c>
      <c r="S214" s="11" t="s">
        <v>55</v>
      </c>
    </row>
    <row r="215" spans="10:19" x14ac:dyDescent="0.25">
      <c r="J215" s="11" t="s">
        <v>378</v>
      </c>
      <c r="K215" s="11" t="s">
        <v>379</v>
      </c>
      <c r="L215" s="11">
        <v>4</v>
      </c>
      <c r="M215" s="11" t="s">
        <v>48</v>
      </c>
      <c r="N215" s="11">
        <v>4</v>
      </c>
      <c r="O215" s="11">
        <v>5</v>
      </c>
      <c r="P215" s="11" t="s">
        <v>48</v>
      </c>
      <c r="Q215" s="11">
        <v>6</v>
      </c>
      <c r="R215" s="11" t="s">
        <v>48</v>
      </c>
      <c r="S215" s="11" t="s">
        <v>55</v>
      </c>
    </row>
    <row r="216" spans="10:19" x14ac:dyDescent="0.25">
      <c r="J216" s="11" t="s">
        <v>380</v>
      </c>
      <c r="K216" s="11" t="s">
        <v>381</v>
      </c>
      <c r="L216" s="11">
        <v>7</v>
      </c>
      <c r="M216" s="11" t="s">
        <v>48</v>
      </c>
      <c r="N216" s="11">
        <v>1</v>
      </c>
      <c r="O216" s="11">
        <v>1</v>
      </c>
      <c r="P216" s="11" t="s">
        <v>48</v>
      </c>
      <c r="Q216" s="11">
        <v>3</v>
      </c>
      <c r="R216" s="11" t="s">
        <v>48</v>
      </c>
      <c r="S216" s="11" t="s">
        <v>48</v>
      </c>
    </row>
    <row r="217" spans="10:19" x14ac:dyDescent="0.25">
      <c r="J217" s="11" t="s">
        <v>382</v>
      </c>
      <c r="K217" s="11" t="s">
        <v>383</v>
      </c>
      <c r="L217" s="11">
        <v>6</v>
      </c>
      <c r="M217" s="11" t="s">
        <v>48</v>
      </c>
      <c r="N217" s="11">
        <v>6</v>
      </c>
      <c r="O217" s="11">
        <v>6</v>
      </c>
      <c r="P217" s="11" t="s">
        <v>55</v>
      </c>
      <c r="Q217" s="11">
        <v>6</v>
      </c>
      <c r="R217" s="11" t="s">
        <v>48</v>
      </c>
      <c r="S217" s="11" t="s">
        <v>55</v>
      </c>
    </row>
    <row r="218" spans="10:19" x14ac:dyDescent="0.25">
      <c r="J218" s="11" t="s">
        <v>384</v>
      </c>
      <c r="K218" s="11" t="s">
        <v>385</v>
      </c>
      <c r="L218" s="11">
        <v>4</v>
      </c>
      <c r="M218" s="11" t="s">
        <v>48</v>
      </c>
      <c r="N218" s="11" t="s">
        <v>157</v>
      </c>
      <c r="O218" s="11" t="s">
        <v>157</v>
      </c>
      <c r="P218" s="11" t="s">
        <v>48</v>
      </c>
      <c r="Q218" s="11">
        <v>5</v>
      </c>
      <c r="R218" s="11" t="s">
        <v>48</v>
      </c>
      <c r="S218" s="11" t="s">
        <v>48</v>
      </c>
    </row>
    <row r="219" spans="10:19" x14ac:dyDescent="0.25">
      <c r="J219" s="11" t="s">
        <v>386</v>
      </c>
      <c r="K219" s="11" t="s">
        <v>387</v>
      </c>
      <c r="L219" s="11">
        <v>6</v>
      </c>
      <c r="M219" s="11" t="s">
        <v>48</v>
      </c>
      <c r="N219" s="11">
        <v>2</v>
      </c>
      <c r="O219" s="11">
        <v>3</v>
      </c>
      <c r="P219" s="11" t="s">
        <v>48</v>
      </c>
      <c r="Q219" s="11">
        <v>4</v>
      </c>
      <c r="R219" s="11" t="s">
        <v>48</v>
      </c>
      <c r="S219" s="11" t="s">
        <v>48</v>
      </c>
    </row>
    <row r="220" spans="10:19" x14ac:dyDescent="0.25">
      <c r="J220" s="11" t="s">
        <v>388</v>
      </c>
      <c r="K220" s="11" t="s">
        <v>389</v>
      </c>
      <c r="L220" s="11">
        <v>9</v>
      </c>
      <c r="M220" s="11" t="s">
        <v>48</v>
      </c>
      <c r="N220" s="11">
        <v>1</v>
      </c>
      <c r="O220" s="11">
        <v>2</v>
      </c>
      <c r="P220" s="11" t="s">
        <v>48</v>
      </c>
      <c r="Q220" s="11">
        <v>5</v>
      </c>
      <c r="R220" s="11" t="s">
        <v>48</v>
      </c>
      <c r="S220" s="11" t="s">
        <v>48</v>
      </c>
    </row>
    <row r="221" spans="10:19" x14ac:dyDescent="0.25">
      <c r="J221" s="11" t="s">
        <v>390</v>
      </c>
      <c r="K221" s="11" t="s">
        <v>391</v>
      </c>
      <c r="L221" s="11">
        <v>6</v>
      </c>
      <c r="M221" s="11" t="s">
        <v>48</v>
      </c>
      <c r="N221" s="11">
        <v>4</v>
      </c>
      <c r="O221" s="11">
        <v>4</v>
      </c>
      <c r="P221" s="11" t="s">
        <v>48</v>
      </c>
      <c r="Q221" s="11">
        <v>4</v>
      </c>
      <c r="R221" s="11" t="s">
        <v>48</v>
      </c>
      <c r="S221" s="11" t="s">
        <v>48</v>
      </c>
    </row>
    <row r="222" spans="10:19" x14ac:dyDescent="0.25">
      <c r="J222" s="11" t="s">
        <v>392</v>
      </c>
      <c r="K222" s="11" t="s">
        <v>393</v>
      </c>
      <c r="L222" s="11">
        <v>6</v>
      </c>
      <c r="M222" s="11" t="s">
        <v>48</v>
      </c>
      <c r="N222" s="11">
        <v>6</v>
      </c>
      <c r="O222" s="11">
        <v>6</v>
      </c>
      <c r="P222" s="11" t="s">
        <v>48</v>
      </c>
      <c r="Q222" s="11">
        <v>6</v>
      </c>
      <c r="R222" s="11" t="s">
        <v>48</v>
      </c>
      <c r="S222" s="11" t="s">
        <v>48</v>
      </c>
    </row>
    <row r="223" spans="10:19" x14ac:dyDescent="0.25">
      <c r="J223" s="11" t="s">
        <v>27</v>
      </c>
      <c r="K223" s="11" t="s">
        <v>394</v>
      </c>
      <c r="L223" s="11">
        <v>3</v>
      </c>
      <c r="M223" s="11" t="s">
        <v>48</v>
      </c>
      <c r="N223" s="11">
        <v>2</v>
      </c>
      <c r="O223" s="11">
        <v>2</v>
      </c>
      <c r="P223" s="11" t="s">
        <v>48</v>
      </c>
      <c r="Q223" s="11">
        <v>3</v>
      </c>
      <c r="R223" s="11" t="s">
        <v>48</v>
      </c>
      <c r="S223" s="11" t="s">
        <v>48</v>
      </c>
    </row>
    <row r="224" spans="10:19" x14ac:dyDescent="0.25">
      <c r="J224" s="11" t="s">
        <v>395</v>
      </c>
      <c r="K224" s="11" t="s">
        <v>396</v>
      </c>
      <c r="L224" s="11">
        <v>4</v>
      </c>
      <c r="M224" s="11" t="s">
        <v>48</v>
      </c>
      <c r="N224" s="11">
        <v>6</v>
      </c>
      <c r="O224" s="11">
        <v>7</v>
      </c>
      <c r="P224" s="11" t="s">
        <v>48</v>
      </c>
      <c r="Q224" s="11">
        <v>14</v>
      </c>
      <c r="R224" s="11" t="s">
        <v>48</v>
      </c>
      <c r="S224" s="11" t="s">
        <v>48</v>
      </c>
    </row>
    <row r="225" spans="10:19" x14ac:dyDescent="0.25">
      <c r="J225" s="11" t="s">
        <v>397</v>
      </c>
      <c r="K225" s="11" t="s">
        <v>398</v>
      </c>
      <c r="L225" s="11">
        <v>9</v>
      </c>
      <c r="M225" s="11" t="s">
        <v>48</v>
      </c>
      <c r="N225" s="11">
        <v>1</v>
      </c>
      <c r="O225" s="11">
        <v>1</v>
      </c>
      <c r="P225" s="11" t="s">
        <v>48</v>
      </c>
      <c r="Q225" s="11">
        <v>2</v>
      </c>
      <c r="R225" s="11" t="s">
        <v>48</v>
      </c>
      <c r="S225" s="11" t="s">
        <v>48</v>
      </c>
    </row>
    <row r="226" spans="10:19" x14ac:dyDescent="0.25">
      <c r="J226" s="11" t="s">
        <v>399</v>
      </c>
      <c r="K226" s="11" t="s">
        <v>400</v>
      </c>
      <c r="L226" s="11">
        <v>9</v>
      </c>
      <c r="M226" s="11" t="s">
        <v>48</v>
      </c>
      <c r="N226" s="11">
        <v>1</v>
      </c>
      <c r="O226" s="11">
        <v>1</v>
      </c>
      <c r="P226" s="11" t="s">
        <v>48</v>
      </c>
      <c r="Q226" s="11">
        <v>3</v>
      </c>
      <c r="R226" s="11" t="s">
        <v>48</v>
      </c>
      <c r="S226" s="11" t="s">
        <v>48</v>
      </c>
    </row>
    <row r="227" spans="10:19" x14ac:dyDescent="0.25">
      <c r="J227" s="11" t="s">
        <v>401</v>
      </c>
      <c r="K227" s="11" t="s">
        <v>402</v>
      </c>
      <c r="L227" s="11">
        <v>6</v>
      </c>
      <c r="M227" s="11" t="s">
        <v>48</v>
      </c>
      <c r="N227" s="11">
        <v>7</v>
      </c>
      <c r="O227" s="11">
        <v>10</v>
      </c>
      <c r="P227" s="11" t="s">
        <v>48</v>
      </c>
      <c r="Q227" s="11">
        <v>10</v>
      </c>
      <c r="R227" s="11" t="s">
        <v>48</v>
      </c>
      <c r="S227" s="11" t="s">
        <v>55</v>
      </c>
    </row>
    <row r="228" spans="10:19" x14ac:dyDescent="0.25">
      <c r="J228" s="11" t="s">
        <v>403</v>
      </c>
      <c r="K228" s="11" t="s">
        <v>404</v>
      </c>
      <c r="L228" s="11">
        <v>6</v>
      </c>
      <c r="M228" s="11" t="s">
        <v>48</v>
      </c>
      <c r="N228" s="11">
        <v>3</v>
      </c>
      <c r="O228" s="11">
        <v>3</v>
      </c>
      <c r="P228" s="11" t="s">
        <v>48</v>
      </c>
      <c r="Q228" s="11" t="s">
        <v>102</v>
      </c>
      <c r="R228" s="11" t="s">
        <v>48</v>
      </c>
      <c r="S228" s="11" t="s">
        <v>48</v>
      </c>
    </row>
    <row r="229" spans="10:19" x14ac:dyDescent="0.25">
      <c r="J229" s="11" t="s">
        <v>28</v>
      </c>
      <c r="K229" s="11" t="s">
        <v>405</v>
      </c>
      <c r="L229" s="11">
        <v>10</v>
      </c>
      <c r="M229" s="11" t="s">
        <v>48</v>
      </c>
      <c r="N229" s="11">
        <v>1</v>
      </c>
      <c r="O229" s="11">
        <v>1</v>
      </c>
      <c r="P229" s="11" t="s">
        <v>48</v>
      </c>
      <c r="Q229" s="11">
        <v>2</v>
      </c>
      <c r="R229" s="11" t="s">
        <v>48</v>
      </c>
      <c r="S229" s="11" t="s">
        <v>48</v>
      </c>
    </row>
    <row r="230" spans="10:19" x14ac:dyDescent="0.25">
      <c r="J230" s="11" t="s">
        <v>406</v>
      </c>
      <c r="K230" s="11" t="s">
        <v>405</v>
      </c>
      <c r="L230" s="11">
        <v>10</v>
      </c>
      <c r="M230" s="11" t="s">
        <v>48</v>
      </c>
      <c r="N230" s="11">
        <v>1</v>
      </c>
      <c r="O230" s="11">
        <v>1</v>
      </c>
      <c r="P230" s="11" t="s">
        <v>48</v>
      </c>
      <c r="Q230" s="11">
        <v>2</v>
      </c>
      <c r="R230" s="11" t="s">
        <v>48</v>
      </c>
      <c r="S230" s="11" t="s">
        <v>48</v>
      </c>
    </row>
    <row r="231" spans="10:19" x14ac:dyDescent="0.25">
      <c r="J231" s="11" t="s">
        <v>407</v>
      </c>
      <c r="K231" s="11" t="s">
        <v>408</v>
      </c>
      <c r="L231" s="11">
        <v>4</v>
      </c>
      <c r="M231" s="11" t="s">
        <v>48</v>
      </c>
      <c r="N231" s="11">
        <v>3</v>
      </c>
      <c r="O231" s="11">
        <v>3</v>
      </c>
      <c r="P231" s="11" t="s">
        <v>48</v>
      </c>
      <c r="Q231" s="11">
        <v>4</v>
      </c>
      <c r="R231" s="11" t="s">
        <v>48</v>
      </c>
      <c r="S231" s="11" t="s">
        <v>48</v>
      </c>
    </row>
    <row r="232" spans="10:19" x14ac:dyDescent="0.25">
      <c r="J232" s="11" t="s">
        <v>409</v>
      </c>
      <c r="K232" s="11" t="s">
        <v>410</v>
      </c>
      <c r="L232" s="11">
        <v>5</v>
      </c>
      <c r="M232" s="11" t="s">
        <v>48</v>
      </c>
      <c r="N232" s="11">
        <v>5</v>
      </c>
      <c r="O232" s="11">
        <v>5</v>
      </c>
      <c r="P232" s="11" t="s">
        <v>48</v>
      </c>
      <c r="Q232" s="11">
        <v>8</v>
      </c>
      <c r="R232" s="11" t="s">
        <v>48</v>
      </c>
      <c r="S232" s="11" t="s">
        <v>55</v>
      </c>
    </row>
    <row r="233" spans="10:19" x14ac:dyDescent="0.25">
      <c r="J233" s="11" t="s">
        <v>411</v>
      </c>
      <c r="K233" s="11" t="s">
        <v>412</v>
      </c>
      <c r="L233" s="11">
        <v>6</v>
      </c>
      <c r="M233" s="11" t="s">
        <v>48</v>
      </c>
      <c r="N233" s="11">
        <v>3</v>
      </c>
      <c r="O233" s="11">
        <v>4</v>
      </c>
      <c r="P233" s="11" t="s">
        <v>48</v>
      </c>
      <c r="Q233" s="11">
        <v>5</v>
      </c>
      <c r="R233" s="11" t="s">
        <v>48</v>
      </c>
      <c r="S233" s="11" t="s">
        <v>48</v>
      </c>
    </row>
    <row r="234" spans="10:19" x14ac:dyDescent="0.25">
      <c r="J234" s="11" t="s">
        <v>29</v>
      </c>
      <c r="K234" s="11" t="s">
        <v>413</v>
      </c>
      <c r="L234" s="11">
        <v>10</v>
      </c>
      <c r="M234" s="11" t="s">
        <v>48</v>
      </c>
      <c r="N234" s="11">
        <v>1</v>
      </c>
      <c r="O234" s="11">
        <v>1</v>
      </c>
      <c r="P234" s="11" t="s">
        <v>48</v>
      </c>
      <c r="Q234" s="11">
        <v>2</v>
      </c>
      <c r="R234" s="11" t="s">
        <v>48</v>
      </c>
      <c r="S234" s="11" t="s">
        <v>48</v>
      </c>
    </row>
    <row r="235" spans="10:19" x14ac:dyDescent="0.25">
      <c r="J235" s="11" t="s">
        <v>30</v>
      </c>
      <c r="K235" s="11" t="s">
        <v>414</v>
      </c>
      <c r="L235" s="11">
        <v>8</v>
      </c>
      <c r="M235" s="11" t="s">
        <v>48</v>
      </c>
      <c r="N235" s="11">
        <v>1</v>
      </c>
      <c r="O235" s="11">
        <v>1</v>
      </c>
      <c r="P235" s="11" t="s">
        <v>48</v>
      </c>
      <c r="Q235" s="11">
        <v>2</v>
      </c>
      <c r="R235" s="11" t="s">
        <v>48</v>
      </c>
      <c r="S235" s="11" t="s">
        <v>48</v>
      </c>
    </row>
    <row r="236" spans="10:19" x14ac:dyDescent="0.25">
      <c r="J236" s="11" t="s">
        <v>31</v>
      </c>
      <c r="K236" s="11" t="s">
        <v>415</v>
      </c>
      <c r="L236" s="11">
        <v>3</v>
      </c>
      <c r="M236" s="11" t="s">
        <v>48</v>
      </c>
      <c r="N236" s="11">
        <v>3</v>
      </c>
      <c r="O236" s="11">
        <v>3</v>
      </c>
      <c r="P236" s="11" t="s">
        <v>48</v>
      </c>
      <c r="Q236" s="11">
        <v>4</v>
      </c>
      <c r="R236" s="11" t="s">
        <v>48</v>
      </c>
      <c r="S236" s="11" t="s">
        <v>48</v>
      </c>
    </row>
    <row r="237" spans="10:19" x14ac:dyDescent="0.25">
      <c r="J237" s="11" t="s">
        <v>416</v>
      </c>
      <c r="K237" s="11" t="s">
        <v>417</v>
      </c>
      <c r="L237" s="11">
        <v>6</v>
      </c>
      <c r="M237" s="11" t="s">
        <v>48</v>
      </c>
      <c r="N237" s="11">
        <v>6</v>
      </c>
      <c r="O237" s="11">
        <v>7</v>
      </c>
      <c r="P237" s="11" t="s">
        <v>48</v>
      </c>
      <c r="Q237" s="11">
        <v>9</v>
      </c>
      <c r="R237" s="11" t="s">
        <v>48</v>
      </c>
      <c r="S237" s="11" t="s">
        <v>55</v>
      </c>
    </row>
    <row r="238" spans="10:19" x14ac:dyDescent="0.25">
      <c r="J238" s="11" t="s">
        <v>418</v>
      </c>
      <c r="K238" s="11" t="s">
        <v>419</v>
      </c>
      <c r="L238" s="11">
        <v>6</v>
      </c>
      <c r="M238" s="11" t="s">
        <v>48</v>
      </c>
      <c r="N238" s="11">
        <v>2</v>
      </c>
      <c r="O238" s="11">
        <v>3</v>
      </c>
      <c r="P238" s="11" t="s">
        <v>48</v>
      </c>
      <c r="Q238" s="11">
        <v>4</v>
      </c>
      <c r="R238" s="11" t="s">
        <v>48</v>
      </c>
      <c r="S238" s="11" t="s">
        <v>48</v>
      </c>
    </row>
    <row r="239" spans="10:19" x14ac:dyDescent="0.25">
      <c r="J239" s="11" t="s">
        <v>32</v>
      </c>
      <c r="K239" s="11" t="s">
        <v>420</v>
      </c>
      <c r="L239" s="11">
        <v>3</v>
      </c>
      <c r="M239" s="11" t="s">
        <v>48</v>
      </c>
      <c r="N239" s="11" t="s">
        <v>157</v>
      </c>
      <c r="O239" s="11" t="s">
        <v>157</v>
      </c>
      <c r="P239" s="11" t="s">
        <v>48</v>
      </c>
      <c r="Q239" s="11">
        <v>4</v>
      </c>
      <c r="R239" s="11" t="s">
        <v>48</v>
      </c>
      <c r="S239" s="11" t="s">
        <v>48</v>
      </c>
    </row>
    <row r="240" spans="10:19" x14ac:dyDescent="0.25">
      <c r="J240" s="11" t="s">
        <v>421</v>
      </c>
      <c r="K240" s="11" t="s">
        <v>422</v>
      </c>
      <c r="L240" s="11">
        <v>6</v>
      </c>
      <c r="M240" s="11" t="s">
        <v>48</v>
      </c>
      <c r="N240" s="11">
        <v>5</v>
      </c>
      <c r="O240" s="11">
        <v>9</v>
      </c>
      <c r="P240" s="11" t="s">
        <v>48</v>
      </c>
      <c r="Q240" s="11">
        <v>9</v>
      </c>
      <c r="R240" s="11" t="s">
        <v>48</v>
      </c>
      <c r="S240" s="11" t="s">
        <v>55</v>
      </c>
    </row>
    <row r="241" spans="10:19" x14ac:dyDescent="0.25">
      <c r="J241" s="11" t="s">
        <v>423</v>
      </c>
      <c r="K241" s="11" t="s">
        <v>424</v>
      </c>
      <c r="L241" s="11">
        <v>6</v>
      </c>
      <c r="M241" s="11" t="s">
        <v>48</v>
      </c>
      <c r="N241" s="11">
        <v>5</v>
      </c>
      <c r="O241" s="11">
        <v>6</v>
      </c>
      <c r="P241" s="11" t="s">
        <v>48</v>
      </c>
      <c r="Q241" s="11">
        <v>6</v>
      </c>
      <c r="R241" s="11" t="s">
        <v>48</v>
      </c>
      <c r="S241" s="11" t="s">
        <v>48</v>
      </c>
    </row>
    <row r="242" spans="10:19" x14ac:dyDescent="0.25">
      <c r="J242" s="11" t="s">
        <v>425</v>
      </c>
      <c r="K242" s="11" t="s">
        <v>426</v>
      </c>
      <c r="L242" s="11">
        <v>6</v>
      </c>
      <c r="M242" s="11" t="s">
        <v>48</v>
      </c>
      <c r="N242" s="11">
        <v>6</v>
      </c>
      <c r="O242" s="11">
        <v>6</v>
      </c>
      <c r="P242" s="11" t="s">
        <v>48</v>
      </c>
      <c r="Q242" s="11">
        <v>6</v>
      </c>
      <c r="R242" s="11" t="s">
        <v>48</v>
      </c>
      <c r="S242" s="11" t="s">
        <v>55</v>
      </c>
    </row>
    <row r="243" spans="10:19" x14ac:dyDescent="0.25">
      <c r="J243" s="11" t="s">
        <v>427</v>
      </c>
      <c r="K243" s="11" t="s">
        <v>428</v>
      </c>
      <c r="L243" s="11">
        <v>4</v>
      </c>
      <c r="M243" s="11" t="s">
        <v>48</v>
      </c>
      <c r="N243" s="11">
        <v>4</v>
      </c>
      <c r="O243" s="11">
        <v>4</v>
      </c>
      <c r="P243" s="11" t="s">
        <v>48</v>
      </c>
      <c r="Q243" s="11">
        <v>8</v>
      </c>
      <c r="R243" s="11" t="s">
        <v>48</v>
      </c>
      <c r="S243" s="11" t="s">
        <v>48</v>
      </c>
    </row>
    <row r="244" spans="10:19" x14ac:dyDescent="0.25">
      <c r="J244" s="11" t="s">
        <v>429</v>
      </c>
      <c r="K244" s="11" t="s">
        <v>430</v>
      </c>
      <c r="L244" s="11">
        <v>6</v>
      </c>
      <c r="M244" s="11" t="s">
        <v>48</v>
      </c>
      <c r="N244" s="11">
        <v>2</v>
      </c>
      <c r="O244" s="11">
        <v>2</v>
      </c>
      <c r="P244" s="11" t="s">
        <v>48</v>
      </c>
      <c r="Q244" s="11">
        <v>3</v>
      </c>
      <c r="R244" s="11" t="s">
        <v>48</v>
      </c>
      <c r="S244" s="11" t="s">
        <v>55</v>
      </c>
    </row>
    <row r="245" spans="10:19" x14ac:dyDescent="0.25">
      <c r="J245" s="11" t="s">
        <v>33</v>
      </c>
      <c r="K245" s="11" t="s">
        <v>431</v>
      </c>
      <c r="L245" s="11">
        <v>4</v>
      </c>
      <c r="M245" s="11" t="s">
        <v>48</v>
      </c>
      <c r="N245" s="11" t="s">
        <v>432</v>
      </c>
      <c r="O245" s="11" t="s">
        <v>157</v>
      </c>
      <c r="P245" s="11" t="s">
        <v>48</v>
      </c>
      <c r="Q245" s="11" t="s">
        <v>433</v>
      </c>
      <c r="R245" s="11" t="s">
        <v>48</v>
      </c>
      <c r="S245" s="11" t="s">
        <v>48</v>
      </c>
    </row>
    <row r="246" spans="10:19" x14ac:dyDescent="0.25">
      <c r="J246" s="11" t="s">
        <v>434</v>
      </c>
      <c r="K246" s="11" t="s">
        <v>435</v>
      </c>
      <c r="L246" s="11">
        <v>4</v>
      </c>
      <c r="M246" s="11" t="s">
        <v>48</v>
      </c>
      <c r="N246" s="11">
        <v>4</v>
      </c>
      <c r="O246" s="11">
        <v>4</v>
      </c>
      <c r="P246" s="11" t="s">
        <v>48</v>
      </c>
      <c r="Q246" s="11">
        <v>7</v>
      </c>
      <c r="R246" s="11" t="s">
        <v>48</v>
      </c>
      <c r="S246" s="11" t="s">
        <v>55</v>
      </c>
    </row>
    <row r="247" spans="10:19" x14ac:dyDescent="0.25">
      <c r="J247" s="11" t="s">
        <v>436</v>
      </c>
      <c r="K247" s="11" t="s">
        <v>437</v>
      </c>
      <c r="L247" s="11">
        <v>6</v>
      </c>
      <c r="M247" s="11" t="s">
        <v>48</v>
      </c>
      <c r="N247" s="11">
        <v>7</v>
      </c>
      <c r="O247" s="11">
        <v>7</v>
      </c>
      <c r="P247" s="11" t="s">
        <v>48</v>
      </c>
      <c r="Q247" s="11">
        <v>10</v>
      </c>
      <c r="R247" s="11" t="s">
        <v>48</v>
      </c>
      <c r="S247" s="11" t="s">
        <v>55</v>
      </c>
    </row>
    <row r="248" spans="10:19" x14ac:dyDescent="0.25">
      <c r="J248" s="11" t="s">
        <v>438</v>
      </c>
      <c r="K248" s="11" t="s">
        <v>439</v>
      </c>
      <c r="L248" s="11">
        <v>6</v>
      </c>
      <c r="M248" s="11" t="s">
        <v>48</v>
      </c>
      <c r="N248" s="11">
        <v>3</v>
      </c>
      <c r="O248" s="11">
        <v>4</v>
      </c>
      <c r="P248" s="11" t="s">
        <v>48</v>
      </c>
      <c r="Q248" s="11">
        <v>5</v>
      </c>
      <c r="R248" s="11" t="s">
        <v>48</v>
      </c>
      <c r="S248" s="11" t="s">
        <v>48</v>
      </c>
    </row>
    <row r="249" spans="10:19" x14ac:dyDescent="0.25">
      <c r="J249" s="11" t="s">
        <v>440</v>
      </c>
      <c r="K249" s="11" t="s">
        <v>441</v>
      </c>
      <c r="L249" s="11">
        <v>9</v>
      </c>
      <c r="M249" s="11" t="s">
        <v>48</v>
      </c>
      <c r="N249" s="11">
        <v>2</v>
      </c>
      <c r="O249" s="11">
        <v>3</v>
      </c>
      <c r="P249" s="11" t="s">
        <v>48</v>
      </c>
      <c r="Q249" s="11" t="s">
        <v>335</v>
      </c>
      <c r="R249" s="11" t="s">
        <v>48</v>
      </c>
      <c r="S249" s="11" t="s">
        <v>48</v>
      </c>
    </row>
    <row r="250" spans="10:19" x14ac:dyDescent="0.25">
      <c r="J250" s="11" t="s">
        <v>442</v>
      </c>
      <c r="K250" s="11" t="s">
        <v>443</v>
      </c>
      <c r="L250" s="11">
        <v>4</v>
      </c>
      <c r="M250" s="11" t="s">
        <v>48</v>
      </c>
      <c r="N250" s="11">
        <v>2</v>
      </c>
      <c r="O250" s="11">
        <v>2</v>
      </c>
      <c r="P250" s="11" t="s">
        <v>48</v>
      </c>
      <c r="Q250" s="11">
        <v>4</v>
      </c>
      <c r="R250" s="11" t="s">
        <v>48</v>
      </c>
      <c r="S250" s="11" t="s">
        <v>48</v>
      </c>
    </row>
    <row r="251" spans="10:19" x14ac:dyDescent="0.25">
      <c r="J251" s="11" t="s">
        <v>34</v>
      </c>
      <c r="K251" s="11" t="s">
        <v>444</v>
      </c>
      <c r="L251" s="11">
        <v>7</v>
      </c>
      <c r="M251" s="11" t="s">
        <v>48</v>
      </c>
      <c r="N251" s="11">
        <v>1</v>
      </c>
      <c r="O251" s="11">
        <v>1</v>
      </c>
      <c r="P251" s="11" t="s">
        <v>48</v>
      </c>
      <c r="Q251" s="11">
        <v>2</v>
      </c>
      <c r="R251" s="11" t="s">
        <v>48</v>
      </c>
      <c r="S251" s="11" t="s">
        <v>48</v>
      </c>
    </row>
    <row r="252" spans="10:19" x14ac:dyDescent="0.25">
      <c r="J252" s="11" t="s">
        <v>445</v>
      </c>
      <c r="K252" s="11" t="s">
        <v>444</v>
      </c>
      <c r="L252" s="11">
        <v>7</v>
      </c>
      <c r="M252" s="11" t="s">
        <v>48</v>
      </c>
      <c r="N252" s="11">
        <v>1</v>
      </c>
      <c r="O252" s="11">
        <v>1</v>
      </c>
      <c r="P252" s="11" t="s">
        <v>48</v>
      </c>
      <c r="Q252" s="11">
        <v>2</v>
      </c>
      <c r="R252" s="11" t="s">
        <v>48</v>
      </c>
      <c r="S252" s="11" t="s">
        <v>48</v>
      </c>
    </row>
    <row r="253" spans="10:19" x14ac:dyDescent="0.25">
      <c r="J253" s="11" t="s">
        <v>35</v>
      </c>
      <c r="K253" s="11" t="s">
        <v>446</v>
      </c>
      <c r="L253" s="11">
        <v>1</v>
      </c>
      <c r="M253" s="11" t="s">
        <v>48</v>
      </c>
      <c r="N253" s="11"/>
      <c r="O253" s="11"/>
      <c r="P253" s="11" t="s">
        <v>48</v>
      </c>
      <c r="Q253" s="11"/>
      <c r="R253" s="11" t="s">
        <v>48</v>
      </c>
      <c r="S253" s="11" t="s">
        <v>48</v>
      </c>
    </row>
    <row r="254" spans="10:19" x14ac:dyDescent="0.25">
      <c r="J254" s="11" t="s">
        <v>447</v>
      </c>
      <c r="K254" s="11" t="s">
        <v>448</v>
      </c>
      <c r="L254" s="11">
        <v>5</v>
      </c>
      <c r="M254" s="11" t="s">
        <v>48</v>
      </c>
      <c r="N254" s="11">
        <v>4</v>
      </c>
      <c r="O254" s="11">
        <v>4</v>
      </c>
      <c r="P254" s="11" t="s">
        <v>48</v>
      </c>
      <c r="Q254" s="11">
        <v>5</v>
      </c>
      <c r="R254" s="11" t="s">
        <v>48</v>
      </c>
      <c r="S254" s="11" t="s">
        <v>48</v>
      </c>
    </row>
    <row r="255" spans="10:19" x14ac:dyDescent="0.25">
      <c r="J255" s="11" t="s">
        <v>449</v>
      </c>
      <c r="K255" s="11" t="s">
        <v>450</v>
      </c>
      <c r="L255" s="11">
        <v>4</v>
      </c>
      <c r="M255" s="11" t="s">
        <v>48</v>
      </c>
      <c r="N255" s="11">
        <v>4</v>
      </c>
      <c r="O255" s="11">
        <v>5</v>
      </c>
      <c r="P255" s="11" t="s">
        <v>48</v>
      </c>
      <c r="Q255" s="11">
        <v>5</v>
      </c>
      <c r="R255" s="11" t="s">
        <v>48</v>
      </c>
      <c r="S255" s="11" t="s">
        <v>48</v>
      </c>
    </row>
    <row r="256" spans="10:19" x14ac:dyDescent="0.25">
      <c r="J256" s="11" t="s">
        <v>451</v>
      </c>
      <c r="K256" s="11" t="s">
        <v>452</v>
      </c>
      <c r="L256" s="11">
        <v>6</v>
      </c>
      <c r="M256" s="11" t="s">
        <v>48</v>
      </c>
      <c r="N256" s="11">
        <v>5</v>
      </c>
      <c r="O256" s="11">
        <v>6</v>
      </c>
      <c r="P256" s="11" t="s">
        <v>48</v>
      </c>
      <c r="Q256" s="11">
        <v>6</v>
      </c>
      <c r="R256" s="11" t="s">
        <v>48</v>
      </c>
      <c r="S256" s="11" t="s">
        <v>55</v>
      </c>
    </row>
    <row r="257" spans="10:19" x14ac:dyDescent="0.25">
      <c r="J257" s="11" t="s">
        <v>453</v>
      </c>
      <c r="K257" s="11" t="s">
        <v>454</v>
      </c>
      <c r="L257" s="11">
        <v>5</v>
      </c>
      <c r="M257" s="11" t="s">
        <v>48</v>
      </c>
      <c r="N257" s="11">
        <v>2</v>
      </c>
      <c r="O257" s="11">
        <v>2</v>
      </c>
      <c r="P257" s="11" t="s">
        <v>48</v>
      </c>
      <c r="Q257" s="11">
        <v>5</v>
      </c>
      <c r="R257" s="11" t="s">
        <v>48</v>
      </c>
      <c r="S257" s="11" t="s">
        <v>48</v>
      </c>
    </row>
    <row r="258" spans="10:19" x14ac:dyDescent="0.25">
      <c r="J258" s="11" t="s">
        <v>455</v>
      </c>
      <c r="K258" s="11" t="s">
        <v>456</v>
      </c>
      <c r="L258" s="11">
        <v>3</v>
      </c>
      <c r="M258" s="11" t="s">
        <v>48</v>
      </c>
      <c r="N258" s="11">
        <v>3</v>
      </c>
      <c r="O258" s="11">
        <v>3</v>
      </c>
      <c r="P258" s="11" t="s">
        <v>48</v>
      </c>
      <c r="Q258" s="11">
        <v>4</v>
      </c>
      <c r="R258" s="11" t="s">
        <v>48</v>
      </c>
      <c r="S258" s="11" t="s">
        <v>48</v>
      </c>
    </row>
    <row r="259" spans="10:19" x14ac:dyDescent="0.25">
      <c r="J259" s="11" t="s">
        <v>457</v>
      </c>
      <c r="K259" s="11" t="s">
        <v>458</v>
      </c>
      <c r="L259" s="11">
        <v>4</v>
      </c>
      <c r="M259" s="11" t="s">
        <v>48</v>
      </c>
      <c r="N259" s="11">
        <v>7</v>
      </c>
      <c r="O259" s="11">
        <v>8</v>
      </c>
      <c r="P259" s="11" t="s">
        <v>48</v>
      </c>
      <c r="Q259" s="11">
        <v>8</v>
      </c>
      <c r="R259" s="11" t="s">
        <v>48</v>
      </c>
      <c r="S259" s="11" t="s">
        <v>55</v>
      </c>
    </row>
    <row r="260" spans="10:19" x14ac:dyDescent="0.25">
      <c r="J260" s="11" t="s">
        <v>459</v>
      </c>
      <c r="K260" s="11" t="s">
        <v>460</v>
      </c>
      <c r="L260" s="11">
        <v>4</v>
      </c>
      <c r="M260" s="11" t="s">
        <v>48</v>
      </c>
      <c r="N260" s="11">
        <v>3</v>
      </c>
      <c r="O260" s="11">
        <v>3</v>
      </c>
      <c r="P260" s="11" t="s">
        <v>48</v>
      </c>
      <c r="Q260" s="11">
        <v>6</v>
      </c>
      <c r="R260" s="11" t="s">
        <v>48</v>
      </c>
      <c r="S260" s="11" t="s">
        <v>55</v>
      </c>
    </row>
    <row r="261" spans="10:19" x14ac:dyDescent="0.25">
      <c r="J261" s="11" t="s">
        <v>461</v>
      </c>
      <c r="K261" s="11" t="s">
        <v>462</v>
      </c>
      <c r="L261" s="11">
        <v>6</v>
      </c>
      <c r="M261" s="11" t="s">
        <v>48</v>
      </c>
      <c r="N261" s="11">
        <v>5</v>
      </c>
      <c r="O261" s="11">
        <v>5</v>
      </c>
      <c r="P261" s="11" t="s">
        <v>48</v>
      </c>
      <c r="Q261" s="11">
        <v>10</v>
      </c>
      <c r="R261" s="11" t="s">
        <v>48</v>
      </c>
      <c r="S261" s="11" t="s">
        <v>55</v>
      </c>
    </row>
    <row r="262" spans="10:19" x14ac:dyDescent="0.25">
      <c r="J262" s="11" t="s">
        <v>463</v>
      </c>
      <c r="K262" s="11" t="s">
        <v>464</v>
      </c>
      <c r="L262" s="11">
        <v>6</v>
      </c>
      <c r="M262" s="11" t="s">
        <v>48</v>
      </c>
      <c r="N262" s="11">
        <v>4</v>
      </c>
      <c r="O262" s="11">
        <v>5</v>
      </c>
      <c r="P262" s="11" t="s">
        <v>48</v>
      </c>
      <c r="Q262" s="11">
        <v>6</v>
      </c>
      <c r="R262" s="11" t="s">
        <v>48</v>
      </c>
      <c r="S262" s="11" t="s">
        <v>48</v>
      </c>
    </row>
    <row r="263" spans="10:19" x14ac:dyDescent="0.25">
      <c r="J263" s="11" t="s">
        <v>465</v>
      </c>
      <c r="K263" s="11" t="s">
        <v>466</v>
      </c>
      <c r="L263" s="11">
        <v>6</v>
      </c>
      <c r="M263" s="11" t="s">
        <v>48</v>
      </c>
      <c r="N263" s="11">
        <v>3</v>
      </c>
      <c r="O263" s="11">
        <v>3</v>
      </c>
      <c r="P263" s="11" t="s">
        <v>48</v>
      </c>
      <c r="Q263" s="11">
        <v>5</v>
      </c>
      <c r="R263" s="11" t="s">
        <v>48</v>
      </c>
      <c r="S263" s="11" t="s">
        <v>48</v>
      </c>
    </row>
  </sheetData>
  <sheetProtection algorithmName="SHA-512" hashValue="2PT7YrIX9FNrIFghRQVjky4+bIBTa9eqS3IYeXaC+flALKHiehwJ14oFu8KJGWzf6uKOjP5dyyyzYFpLyCqvzA==" saltValue="9o6TwTc0sLnkO+KredKhyg==" spinCount="100000" sheet="1" objects="1" scenarios="1"/>
  <mergeCells count="10">
    <mergeCell ref="U52:X52"/>
    <mergeCell ref="N18:N19"/>
    <mergeCell ref="O18:O19"/>
    <mergeCell ref="U44:X44"/>
    <mergeCell ref="H18:H19"/>
    <mergeCell ref="I18:I19"/>
    <mergeCell ref="J18:J19"/>
    <mergeCell ref="K18:K19"/>
    <mergeCell ref="L18:L19"/>
    <mergeCell ref="M18:M19"/>
  </mergeCells>
  <conditionalFormatting sqref="E9:G14 D14 M9:O12 L14">
    <cfRule type="containsErrors" dxfId="16" priority="10">
      <formula>ISERROR(D9)</formula>
    </cfRule>
  </conditionalFormatting>
  <conditionalFormatting sqref="M14">
    <cfRule type="containsErrors" dxfId="15" priority="9">
      <formula>ISERROR(M14)</formula>
    </cfRule>
  </conditionalFormatting>
  <conditionalFormatting sqref="O20:O29">
    <cfRule type="cellIs" dxfId="14" priority="8" operator="greaterThan">
      <formula>330</formula>
    </cfRule>
  </conditionalFormatting>
  <conditionalFormatting sqref="I30:L30">
    <cfRule type="cellIs" dxfId="13" priority="6" operator="equal">
      <formula>0</formula>
    </cfRule>
  </conditionalFormatting>
  <conditionalFormatting sqref="M21:O21 M23:O23 M25:O25 M27:O27 M29:O29">
    <cfRule type="cellIs" dxfId="12" priority="5" operator="equal">
      <formula>0</formula>
    </cfRule>
  </conditionalFormatting>
  <conditionalFormatting sqref="M22:O22 M24:O24 M26:O26 M28:O28 M30:O30">
    <cfRule type="cellIs" dxfId="11" priority="4" operator="equal">
      <formula>0</formula>
    </cfRule>
  </conditionalFormatting>
  <conditionalFormatting sqref="L14">
    <cfRule type="cellIs" dxfId="10" priority="3" operator="equal">
      <formula>0</formula>
    </cfRule>
  </conditionalFormatting>
  <conditionalFormatting sqref="Q20">
    <cfRule type="containsErrors" dxfId="9" priority="2">
      <formula>ISERROR(Q20)</formula>
    </cfRule>
  </conditionalFormatting>
  <conditionalFormatting sqref="Q21">
    <cfRule type="containsErrors" dxfId="8" priority="1">
      <formula>ISERROR(Q21)</formula>
    </cfRule>
  </conditionalFormatting>
  <dataValidations disablePrompts="1" count="1">
    <dataValidation type="list" allowBlank="1" showInputMessage="1" showErrorMessage="1" sqref="AA45">
      <formula1>Heimurinn</formula1>
    </dataValidation>
  </dataValidations>
  <hyperlinks>
    <hyperlink ref="R25" r:id="rId1" display="Þjónustusvæði TNT"/>
    <hyperlink ref="R16" r:id="rId2"/>
  </hyperlinks>
  <pageMargins left="0.7" right="0.7" top="0.75" bottom="0.75" header="0.3" footer="0.3"/>
  <pageSetup paperSize="9" orientation="portrait" r:id="rId3"/>
  <ignoredErrors>
    <ignoredError sqref="E9 G9:G10 G12 D14 M9 O9 O12 L14" evalError="1"/>
  </ignoredErrors>
  <drawing r:id="rId4"/>
  <legacyDrawing r:id="rId5"/>
  <controls>
    <mc:AlternateContent xmlns:mc="http://schemas.openxmlformats.org/markup-compatibility/2006">
      <mc:Choice Requires="x14">
        <control shapeId="1030" r:id="rId6" name="ComboBox1">
          <controlPr locked="0" defaultSize="0" autoLine="0" linkedCell="Land" listFillRange="Heimurinn" r:id="rId7">
            <anchor moveWithCells="1">
              <from>
                <xdr:col>2</xdr:col>
                <xdr:colOff>0</xdr:colOff>
                <xdr:row>20</xdr:row>
                <xdr:rowOff>57150</xdr:rowOff>
              </from>
              <to>
                <xdr:col>5</xdr:col>
                <xdr:colOff>390525</xdr:colOff>
                <xdr:row>22</xdr:row>
                <xdr:rowOff>0</xdr:rowOff>
              </to>
            </anchor>
          </controlPr>
        </control>
      </mc:Choice>
      <mc:Fallback>
        <control shapeId="1030" r:id="rId6" name="ComboBox1"/>
      </mc:Fallback>
    </mc:AlternateContent>
    <mc:AlternateContent xmlns:mc="http://schemas.openxmlformats.org/markup-compatibility/2006">
      <mc:Choice Requires="x14">
        <control shapeId="1032" r:id="rId8" name="ComboBox2">
          <controlPr locked="0" defaultSize="0" autoLine="0" linkedCell="AA48" listFillRange="SVC" r:id="rId9">
            <anchor moveWithCells="1">
              <from>
                <xdr:col>2</xdr:col>
                <xdr:colOff>0</xdr:colOff>
                <xdr:row>17</xdr:row>
                <xdr:rowOff>152400</xdr:rowOff>
              </from>
              <to>
                <xdr:col>5</xdr:col>
                <xdr:colOff>390525</xdr:colOff>
                <xdr:row>19</xdr:row>
                <xdr:rowOff>95250</xdr:rowOff>
              </to>
            </anchor>
          </controlPr>
        </control>
      </mc:Choice>
      <mc:Fallback>
        <control shapeId="1032" r:id="rId8" name="ComboBox2"/>
      </mc:Fallback>
    </mc:AlternateContent>
    <mc:AlternateContent xmlns:mc="http://schemas.openxmlformats.org/markup-compatibility/2006">
      <mc:Choice Requires="x14">
        <control shapeId="1033" r:id="rId10" name="CommandButton1">
          <controlPr defaultSize="0" autoLine="0" r:id="rId11">
            <anchor moveWithCells="1">
              <from>
                <xdr:col>1</xdr:col>
                <xdr:colOff>600075</xdr:colOff>
                <xdr:row>27</xdr:row>
                <xdr:rowOff>0</xdr:rowOff>
              </from>
              <to>
                <xdr:col>5</xdr:col>
                <xdr:colOff>180975</xdr:colOff>
                <xdr:row>29</xdr:row>
                <xdr:rowOff>142875</xdr:rowOff>
              </to>
            </anchor>
          </controlPr>
        </control>
      </mc:Choice>
      <mc:Fallback>
        <control shapeId="1033" r:id="rId10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FFFF00"/>
  </sheetPr>
  <dimension ref="A1:AA263"/>
  <sheetViews>
    <sheetView showGridLines="0" showRowColHeaders="0" tabSelected="1" zoomScale="115" zoomScaleNormal="115" workbookViewId="0">
      <selection activeCell="M9" sqref="M9"/>
    </sheetView>
  </sheetViews>
  <sheetFormatPr defaultRowHeight="15" x14ac:dyDescent="0.25"/>
  <cols>
    <col min="1" max="1" width="4.7109375" customWidth="1"/>
    <col min="16" max="17" width="9.140625" customWidth="1"/>
    <col min="22" max="22" width="12.28515625" customWidth="1"/>
    <col min="23" max="23" width="14.85546875" customWidth="1"/>
    <col min="24" max="24" width="12.140625" customWidth="1"/>
  </cols>
  <sheetData>
    <row r="1" spans="1:18" x14ac:dyDescent="0.25">
      <c r="A1" s="56"/>
      <c r="B1" s="56"/>
      <c r="C1" s="56"/>
      <c r="D1" s="56"/>
      <c r="E1" s="56"/>
      <c r="F1" s="56"/>
      <c r="G1" s="56"/>
      <c r="H1" s="56"/>
      <c r="I1" s="57"/>
      <c r="J1" s="56"/>
      <c r="K1" s="56"/>
      <c r="L1" s="56"/>
      <c r="M1" s="56"/>
      <c r="N1" s="56"/>
      <c r="O1" s="56"/>
      <c r="P1" s="58"/>
      <c r="Q1" s="45"/>
    </row>
    <row r="2" spans="1:18" x14ac:dyDescent="0.25">
      <c r="A2" s="56"/>
      <c r="B2" s="56"/>
      <c r="C2" s="56"/>
      <c r="D2" s="56"/>
      <c r="E2" s="56"/>
      <c r="F2" s="56"/>
      <c r="G2" s="56"/>
      <c r="H2" s="56"/>
      <c r="I2" s="57"/>
      <c r="J2" s="56"/>
      <c r="K2" s="56"/>
      <c r="L2" s="56"/>
      <c r="M2" s="56"/>
      <c r="N2" s="56"/>
      <c r="O2" s="56"/>
      <c r="P2" s="58"/>
      <c r="Q2" s="60" t="s">
        <v>517</v>
      </c>
    </row>
    <row r="3" spans="1:18" x14ac:dyDescent="0.25">
      <c r="A3" s="56"/>
      <c r="B3" s="56"/>
      <c r="C3" s="56"/>
      <c r="D3" s="56"/>
      <c r="E3" s="56"/>
      <c r="F3" s="56"/>
      <c r="G3" s="56"/>
      <c r="H3" s="56"/>
      <c r="I3" s="57"/>
      <c r="J3" s="56"/>
      <c r="K3" s="56"/>
      <c r="L3" s="56"/>
      <c r="M3" s="56"/>
      <c r="N3" s="56"/>
      <c r="O3" s="56"/>
      <c r="P3" s="58"/>
      <c r="Q3" s="59" t="s">
        <v>518</v>
      </c>
    </row>
    <row r="4" spans="1:18" x14ac:dyDescent="0.25">
      <c r="A4" s="56"/>
      <c r="B4" s="56"/>
      <c r="C4" s="56"/>
      <c r="D4" s="56"/>
      <c r="E4" s="56"/>
      <c r="F4" s="56"/>
      <c r="G4" s="56"/>
      <c r="H4" s="56"/>
      <c r="I4" s="57"/>
      <c r="J4" s="56"/>
      <c r="K4" s="56"/>
      <c r="L4" s="56"/>
      <c r="M4" s="56"/>
      <c r="N4" s="56"/>
      <c r="O4" s="56"/>
      <c r="P4" s="58"/>
      <c r="Q4" s="59" t="s">
        <v>519</v>
      </c>
    </row>
    <row r="5" spans="1:18" x14ac:dyDescent="0.25">
      <c r="A5" s="56"/>
      <c r="B5" s="56"/>
      <c r="C5" s="56"/>
      <c r="D5" s="56"/>
      <c r="E5" s="56"/>
      <c r="F5" s="56"/>
      <c r="G5" s="56"/>
      <c r="H5" s="56"/>
      <c r="I5" s="57"/>
      <c r="J5" s="56"/>
      <c r="K5" s="56"/>
      <c r="L5" s="56"/>
      <c r="M5" s="56"/>
      <c r="N5" s="56"/>
      <c r="O5" s="56"/>
      <c r="P5" s="58"/>
      <c r="Q5" s="59" t="s">
        <v>520</v>
      </c>
    </row>
    <row r="6" spans="1:18" x14ac:dyDescent="0.25">
      <c r="A6" s="56"/>
      <c r="B6" s="56"/>
      <c r="C6" s="56"/>
      <c r="D6" s="56"/>
      <c r="E6" s="56"/>
      <c r="F6" s="56"/>
      <c r="G6" s="56"/>
      <c r="H6" s="56"/>
      <c r="I6" s="57"/>
      <c r="J6" s="56"/>
      <c r="K6" s="56"/>
      <c r="L6" s="56"/>
      <c r="M6" s="56"/>
      <c r="N6" s="56"/>
      <c r="O6" s="56"/>
      <c r="P6" s="58"/>
      <c r="Q6" s="59"/>
    </row>
    <row r="7" spans="1:18" x14ac:dyDescent="0.25">
      <c r="I7" s="5"/>
      <c r="P7" s="7"/>
      <c r="Q7" s="60" t="s">
        <v>494</v>
      </c>
    </row>
    <row r="8" spans="1:18" x14ac:dyDescent="0.25">
      <c r="B8" s="9"/>
      <c r="C8" s="9"/>
      <c r="D8" s="9"/>
      <c r="E8" s="26" t="s">
        <v>496</v>
      </c>
      <c r="F8" s="26" t="s">
        <v>497</v>
      </c>
      <c r="G8" s="26" t="s">
        <v>498</v>
      </c>
      <c r="I8" s="5"/>
      <c r="M8" s="27" t="s">
        <v>496</v>
      </c>
      <c r="N8" s="27" t="s">
        <v>497</v>
      </c>
      <c r="O8" s="27" t="s">
        <v>498</v>
      </c>
      <c r="P8" s="7"/>
      <c r="Q8" s="59" t="s">
        <v>521</v>
      </c>
    </row>
    <row r="9" spans="1:18" x14ac:dyDescent="0.25">
      <c r="B9" t="s">
        <v>492</v>
      </c>
      <c r="E9" s="3">
        <f>IF(AA48="Express",V49*Gengi2,X49*Gengi2)</f>
        <v>14163.562187500002</v>
      </c>
      <c r="F9" s="18"/>
      <c r="G9" s="3">
        <f>E9-E9*F9</f>
        <v>14163.562187500002</v>
      </c>
      <c r="I9" s="5"/>
      <c r="J9" s="24" t="s">
        <v>492</v>
      </c>
      <c r="K9" s="24"/>
      <c r="L9" s="24"/>
      <c r="M9" s="25">
        <f>IF(AA48="Express",V57,X57)</f>
        <v>13740.2</v>
      </c>
      <c r="N9" s="66"/>
      <c r="O9" s="25">
        <f>M9-M9*N9</f>
        <v>13740.2</v>
      </c>
      <c r="P9" s="7"/>
      <c r="Q9" s="59" t="s">
        <v>522</v>
      </c>
    </row>
    <row r="10" spans="1:18" x14ac:dyDescent="0.25">
      <c r="B10" t="s">
        <v>493</v>
      </c>
      <c r="G10" s="3">
        <f>E9*Fuel</f>
        <v>2478.6233828125</v>
      </c>
      <c r="I10" s="5"/>
      <c r="J10" t="s">
        <v>494</v>
      </c>
      <c r="O10">
        <v>950</v>
      </c>
      <c r="P10" s="7"/>
      <c r="Q10" s="59" t="s">
        <v>531</v>
      </c>
    </row>
    <row r="11" spans="1:18" x14ac:dyDescent="0.25">
      <c r="B11" t="s">
        <v>494</v>
      </c>
      <c r="G11">
        <v>950</v>
      </c>
      <c r="I11" s="5"/>
      <c r="P11" s="7"/>
      <c r="Q11" s="61"/>
    </row>
    <row r="12" spans="1:18" ht="15.75" thickBot="1" x14ac:dyDescent="0.3">
      <c r="B12" s="22" t="s">
        <v>495</v>
      </c>
      <c r="C12" s="22"/>
      <c r="D12" s="22"/>
      <c r="E12" s="22"/>
      <c r="F12" s="22"/>
      <c r="G12" s="23">
        <f>SUM(G9:G11)</f>
        <v>17592.1855703125</v>
      </c>
      <c r="I12" s="5"/>
      <c r="J12" s="22" t="s">
        <v>495</v>
      </c>
      <c r="K12" s="22"/>
      <c r="L12" s="22"/>
      <c r="M12" s="22"/>
      <c r="N12" s="22"/>
      <c r="O12" s="23">
        <f>SUM(O9:O11)</f>
        <v>14690.2</v>
      </c>
      <c r="P12" s="7"/>
      <c r="Q12" s="60" t="s">
        <v>523</v>
      </c>
    </row>
    <row r="13" spans="1:18" ht="15.75" thickTop="1" x14ac:dyDescent="0.25">
      <c r="I13" s="5"/>
      <c r="P13" s="7"/>
      <c r="Q13" s="59" t="s">
        <v>524</v>
      </c>
    </row>
    <row r="14" spans="1:18" x14ac:dyDescent="0.25">
      <c r="C14" s="28" t="s">
        <v>499</v>
      </c>
      <c r="D14" s="29">
        <f>IF(AA48="Express",V62+1,V63+2)</f>
        <v>2</v>
      </c>
      <c r="E14" s="27" t="s">
        <v>500</v>
      </c>
      <c r="I14" s="5"/>
      <c r="K14" s="28" t="s">
        <v>499</v>
      </c>
      <c r="L14" s="30">
        <f>IF(AA48="Express",V62,V63)</f>
        <v>1</v>
      </c>
      <c r="M14" s="27" t="s">
        <v>500</v>
      </c>
      <c r="P14" s="7"/>
      <c r="Q14" s="59" t="s">
        <v>525</v>
      </c>
    </row>
    <row r="15" spans="1:18" x14ac:dyDescent="0.25">
      <c r="A15" s="9"/>
      <c r="B15" s="9"/>
      <c r="C15" s="9"/>
      <c r="D15" s="9"/>
      <c r="E15" s="9"/>
      <c r="F15" s="9"/>
      <c r="G15" s="9"/>
      <c r="H15" s="9"/>
      <c r="I15" s="8"/>
      <c r="J15" s="9"/>
      <c r="K15" s="9"/>
      <c r="L15" s="9"/>
      <c r="M15" s="9"/>
      <c r="N15" s="9"/>
      <c r="O15" s="9"/>
      <c r="P15" s="10"/>
      <c r="Q15" s="59" t="s">
        <v>526</v>
      </c>
    </row>
    <row r="16" spans="1:18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7"/>
      <c r="Q16" s="59"/>
      <c r="R16" s="64" t="s">
        <v>537</v>
      </c>
    </row>
    <row r="17" spans="1:18" ht="15" customHeight="1" x14ac:dyDescent="0.25">
      <c r="H17" s="27" t="s">
        <v>511</v>
      </c>
      <c r="P17" s="7"/>
      <c r="Q17" s="59" t="s">
        <v>529</v>
      </c>
    </row>
    <row r="18" spans="1:18" ht="15" customHeight="1" x14ac:dyDescent="0.25">
      <c r="G18" s="6"/>
      <c r="H18" s="74" t="s">
        <v>501</v>
      </c>
      <c r="I18" s="76" t="s">
        <v>505</v>
      </c>
      <c r="J18" s="78" t="s">
        <v>506</v>
      </c>
      <c r="K18" s="78" t="s">
        <v>507</v>
      </c>
      <c r="L18" s="78" t="s">
        <v>508</v>
      </c>
      <c r="M18" s="70" t="s">
        <v>502</v>
      </c>
      <c r="N18" s="70" t="s">
        <v>503</v>
      </c>
      <c r="O18" s="72" t="s">
        <v>504</v>
      </c>
      <c r="P18" s="7"/>
    </row>
    <row r="19" spans="1:18" x14ac:dyDescent="0.25">
      <c r="G19" s="6"/>
      <c r="H19" s="75"/>
      <c r="I19" s="77"/>
      <c r="J19" s="79"/>
      <c r="K19" s="79"/>
      <c r="L19" s="79"/>
      <c r="M19" s="71"/>
      <c r="N19" s="71"/>
      <c r="O19" s="73"/>
      <c r="P19" s="7"/>
      <c r="Q19" s="60" t="s">
        <v>527</v>
      </c>
    </row>
    <row r="20" spans="1:18" x14ac:dyDescent="0.25">
      <c r="G20" s="6"/>
      <c r="H20" s="34">
        <v>1</v>
      </c>
      <c r="I20" s="54">
        <v>5</v>
      </c>
      <c r="J20" s="41"/>
      <c r="K20" s="41"/>
      <c r="L20" s="41"/>
      <c r="M20" s="35">
        <f>(J20/100)*(K20/100)*(L20/100)</f>
        <v>0</v>
      </c>
      <c r="N20" s="35">
        <f>M20*200</f>
        <v>0</v>
      </c>
      <c r="O20" s="36">
        <f>J20+2*(K20+L20)</f>
        <v>0</v>
      </c>
      <c r="P20" s="7"/>
      <c r="Q20" s="59" t="s">
        <v>528</v>
      </c>
    </row>
    <row r="21" spans="1:18" x14ac:dyDescent="0.25">
      <c r="G21" s="6"/>
      <c r="H21" s="32">
        <v>2</v>
      </c>
      <c r="I21" s="54"/>
      <c r="J21" s="42"/>
      <c r="K21" s="42"/>
      <c r="L21" s="42"/>
      <c r="M21" s="31">
        <f t="shared" ref="M21:M29" si="0">(J21/100)*(K21/100)*(L21/100)</f>
        <v>0</v>
      </c>
      <c r="N21" s="31">
        <f t="shared" ref="N21:N29" si="1">M21*200</f>
        <v>0</v>
      </c>
      <c r="O21" s="33">
        <f t="shared" ref="O21:O29" si="2">J21+2*(K21+L21)</f>
        <v>0</v>
      </c>
      <c r="P21" s="7"/>
      <c r="Q21" s="59" t="s">
        <v>534</v>
      </c>
    </row>
    <row r="22" spans="1:18" x14ac:dyDescent="0.25">
      <c r="G22" s="6"/>
      <c r="H22" s="34">
        <v>3</v>
      </c>
      <c r="I22" s="54"/>
      <c r="J22" s="41"/>
      <c r="K22" s="41"/>
      <c r="L22" s="41"/>
      <c r="M22" s="35">
        <f t="shared" si="0"/>
        <v>0</v>
      </c>
      <c r="N22" s="35">
        <f t="shared" si="1"/>
        <v>0</v>
      </c>
      <c r="O22" s="36">
        <f t="shared" si="2"/>
        <v>0</v>
      </c>
      <c r="P22" s="7"/>
      <c r="Q22" s="59" t="s">
        <v>538</v>
      </c>
    </row>
    <row r="23" spans="1:18" x14ac:dyDescent="0.25">
      <c r="G23" s="6"/>
      <c r="H23" s="32">
        <v>4</v>
      </c>
      <c r="I23" s="54"/>
      <c r="J23" s="42"/>
      <c r="K23" s="42"/>
      <c r="L23" s="42"/>
      <c r="M23" s="31">
        <f t="shared" si="0"/>
        <v>0</v>
      </c>
      <c r="N23" s="31">
        <f t="shared" si="1"/>
        <v>0</v>
      </c>
      <c r="O23" s="33">
        <f t="shared" si="2"/>
        <v>0</v>
      </c>
      <c r="P23" s="7"/>
      <c r="Q23" s="59" t="s">
        <v>539</v>
      </c>
    </row>
    <row r="24" spans="1:18" x14ac:dyDescent="0.25">
      <c r="C24" s="44" t="s">
        <v>485</v>
      </c>
      <c r="D24" s="47">
        <v>125</v>
      </c>
      <c r="G24" s="6"/>
      <c r="H24" s="34">
        <v>5</v>
      </c>
      <c r="I24" s="54"/>
      <c r="J24" s="41"/>
      <c r="K24" s="41"/>
      <c r="L24" s="41"/>
      <c r="M24" s="35">
        <f t="shared" si="0"/>
        <v>0</v>
      </c>
      <c r="N24" s="35">
        <f t="shared" si="1"/>
        <v>0</v>
      </c>
      <c r="O24" s="36">
        <f t="shared" si="2"/>
        <v>0</v>
      </c>
      <c r="P24" s="7"/>
      <c r="Q24" s="59" t="s">
        <v>540</v>
      </c>
    </row>
    <row r="25" spans="1:18" x14ac:dyDescent="0.25">
      <c r="G25" s="6"/>
      <c r="H25" s="32">
        <v>6</v>
      </c>
      <c r="I25" s="54"/>
      <c r="J25" s="42"/>
      <c r="K25" s="42"/>
      <c r="L25" s="42"/>
      <c r="M25" s="31">
        <f t="shared" si="0"/>
        <v>0</v>
      </c>
      <c r="N25" s="31">
        <f t="shared" si="1"/>
        <v>0</v>
      </c>
      <c r="O25" s="33">
        <f t="shared" si="2"/>
        <v>0</v>
      </c>
      <c r="P25" s="7"/>
      <c r="Q25" s="59"/>
      <c r="R25" s="64" t="s">
        <v>532</v>
      </c>
    </row>
    <row r="26" spans="1:18" x14ac:dyDescent="0.25">
      <c r="C26" s="44" t="s">
        <v>490</v>
      </c>
      <c r="D26" s="63">
        <v>0.17499999999999999</v>
      </c>
      <c r="G26" s="6"/>
      <c r="H26" s="34">
        <v>7</v>
      </c>
      <c r="I26" s="54"/>
      <c r="J26" s="41"/>
      <c r="K26" s="41"/>
      <c r="L26" s="41"/>
      <c r="M26" s="35">
        <f t="shared" si="0"/>
        <v>0</v>
      </c>
      <c r="N26" s="35">
        <f t="shared" si="1"/>
        <v>0</v>
      </c>
      <c r="O26" s="36">
        <f t="shared" si="2"/>
        <v>0</v>
      </c>
      <c r="P26" s="7"/>
      <c r="Q26" s="45" t="s">
        <v>541</v>
      </c>
    </row>
    <row r="27" spans="1:18" x14ac:dyDescent="0.25">
      <c r="G27" s="6"/>
      <c r="H27" s="32">
        <v>8</v>
      </c>
      <c r="I27" s="54"/>
      <c r="J27" s="42"/>
      <c r="K27" s="42"/>
      <c r="L27" s="42"/>
      <c r="M27" s="31">
        <f t="shared" si="0"/>
        <v>0</v>
      </c>
      <c r="N27" s="31">
        <f t="shared" si="1"/>
        <v>0</v>
      </c>
      <c r="O27" s="33">
        <f t="shared" si="2"/>
        <v>0</v>
      </c>
      <c r="P27" s="7"/>
      <c r="Q27" s="45"/>
    </row>
    <row r="28" spans="1:18" x14ac:dyDescent="0.25">
      <c r="G28" s="6"/>
      <c r="H28" s="34">
        <v>9</v>
      </c>
      <c r="I28" s="54"/>
      <c r="J28" s="41"/>
      <c r="K28" s="41"/>
      <c r="L28" s="41"/>
      <c r="M28" s="35">
        <f t="shared" si="0"/>
        <v>0</v>
      </c>
      <c r="N28" s="35">
        <f t="shared" si="1"/>
        <v>0</v>
      </c>
      <c r="O28" s="36">
        <f t="shared" si="2"/>
        <v>0</v>
      </c>
      <c r="P28" s="7"/>
      <c r="Q28" s="60" t="s">
        <v>542</v>
      </c>
    </row>
    <row r="29" spans="1:18" x14ac:dyDescent="0.25">
      <c r="G29" s="6"/>
      <c r="H29" s="32">
        <v>10</v>
      </c>
      <c r="I29" s="54"/>
      <c r="J29" s="42"/>
      <c r="K29" s="42"/>
      <c r="L29" s="42"/>
      <c r="M29" s="31">
        <f t="shared" si="0"/>
        <v>0</v>
      </c>
      <c r="N29" s="31">
        <f t="shared" si="1"/>
        <v>0</v>
      </c>
      <c r="O29" s="33">
        <f t="shared" si="2"/>
        <v>0</v>
      </c>
      <c r="P29" s="7"/>
      <c r="Q29" s="59" t="s">
        <v>535</v>
      </c>
    </row>
    <row r="30" spans="1:18" x14ac:dyDescent="0.25">
      <c r="G30" s="6"/>
      <c r="H30" s="37" t="s">
        <v>509</v>
      </c>
      <c r="I30" s="38">
        <f>SUM(I20:I29)</f>
        <v>5</v>
      </c>
      <c r="J30" s="38">
        <f t="shared" ref="J30:O30" si="3">SUM(J20:J29)</f>
        <v>0</v>
      </c>
      <c r="K30" s="38">
        <f t="shared" si="3"/>
        <v>0</v>
      </c>
      <c r="L30" s="38">
        <f t="shared" si="3"/>
        <v>0</v>
      </c>
      <c r="M30" s="38">
        <f t="shared" si="3"/>
        <v>0</v>
      </c>
      <c r="N30" s="38">
        <f t="shared" si="3"/>
        <v>0</v>
      </c>
      <c r="O30" s="39">
        <f t="shared" si="3"/>
        <v>0</v>
      </c>
      <c r="P30" s="7"/>
      <c r="Q30" s="59" t="s">
        <v>536</v>
      </c>
    </row>
    <row r="31" spans="1:18" x14ac:dyDescent="0.25">
      <c r="P31" s="7"/>
      <c r="Q31" s="45"/>
    </row>
    <row r="32" spans="1:18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0"/>
      <c r="Q32" s="45"/>
    </row>
    <row r="43" spans="2:27" hidden="1" x14ac:dyDescent="0.25"/>
    <row r="44" spans="2:27" hidden="1" x14ac:dyDescent="0.25">
      <c r="C44" t="s">
        <v>0</v>
      </c>
      <c r="D44" t="s">
        <v>1</v>
      </c>
      <c r="F44" t="s">
        <v>473</v>
      </c>
      <c r="J44" s="11" t="s">
        <v>36</v>
      </c>
      <c r="K44" s="11" t="s">
        <v>37</v>
      </c>
      <c r="L44" s="11" t="s">
        <v>38</v>
      </c>
      <c r="M44" s="11" t="s">
        <v>39</v>
      </c>
      <c r="N44" s="11" t="s">
        <v>40</v>
      </c>
      <c r="O44" s="11" t="s">
        <v>41</v>
      </c>
      <c r="P44" s="11" t="s">
        <v>42</v>
      </c>
      <c r="Q44" s="11" t="s">
        <v>43</v>
      </c>
      <c r="R44" s="11" t="s">
        <v>44</v>
      </c>
      <c r="S44" s="11" t="s">
        <v>45</v>
      </c>
      <c r="U44" s="67" t="s">
        <v>476</v>
      </c>
      <c r="V44" s="68"/>
      <c r="W44" s="68"/>
      <c r="X44" s="69"/>
      <c r="Z44" t="s">
        <v>478</v>
      </c>
      <c r="AA44" s="11">
        <f>IF(N30&gt;I30,N30,I30)</f>
        <v>5</v>
      </c>
    </row>
    <row r="45" spans="2:27" hidden="1" x14ac:dyDescent="0.25">
      <c r="B45" t="s">
        <v>2</v>
      </c>
      <c r="C45" t="s">
        <v>3</v>
      </c>
      <c r="D45" t="s">
        <v>4</v>
      </c>
      <c r="F45" t="s">
        <v>474</v>
      </c>
      <c r="J45" s="11" t="s">
        <v>46</v>
      </c>
      <c r="K45" s="11" t="s">
        <v>47</v>
      </c>
      <c r="L45" s="11">
        <v>4</v>
      </c>
      <c r="M45" s="11" t="s">
        <v>48</v>
      </c>
      <c r="N45" s="11">
        <v>3</v>
      </c>
      <c r="O45" s="11">
        <v>3</v>
      </c>
      <c r="P45" s="11" t="s">
        <v>48</v>
      </c>
      <c r="Q45" s="11">
        <v>4</v>
      </c>
      <c r="R45" s="11" t="s">
        <v>48</v>
      </c>
      <c r="S45" s="11" t="s">
        <v>48</v>
      </c>
      <c r="U45" s="5" t="s">
        <v>477</v>
      </c>
      <c r="V45" s="6">
        <f>MATCH(Land,Heimurinn)</f>
        <v>20</v>
      </c>
      <c r="W45" s="12" t="s">
        <v>477</v>
      </c>
      <c r="X45" s="6">
        <f>MATCH(Land,Heimurinn)</f>
        <v>20</v>
      </c>
      <c r="Z45" t="s">
        <v>36</v>
      </c>
      <c r="AA45" s="43" t="s">
        <v>5</v>
      </c>
    </row>
    <row r="46" spans="2:27" hidden="1" x14ac:dyDescent="0.25">
      <c r="B46" t="s">
        <v>5</v>
      </c>
      <c r="C46" t="s">
        <v>3</v>
      </c>
      <c r="D46" t="s">
        <v>4</v>
      </c>
      <c r="F46" t="s">
        <v>513</v>
      </c>
      <c r="J46" s="11" t="s">
        <v>49</v>
      </c>
      <c r="K46" s="11" t="s">
        <v>50</v>
      </c>
      <c r="L46" s="11">
        <v>9</v>
      </c>
      <c r="M46" s="11" t="s">
        <v>48</v>
      </c>
      <c r="N46" s="11">
        <v>2</v>
      </c>
      <c r="O46" s="11">
        <v>3</v>
      </c>
      <c r="P46" s="11" t="s">
        <v>48</v>
      </c>
      <c r="Q46" s="11">
        <v>7</v>
      </c>
      <c r="R46" s="11" t="s">
        <v>48</v>
      </c>
      <c r="S46" s="11" t="s">
        <v>48</v>
      </c>
      <c r="U46" s="5" t="s">
        <v>479</v>
      </c>
      <c r="V46">
        <f>VLOOKUP(Land,TNT_Info,3,FALSE)</f>
        <v>7</v>
      </c>
      <c r="W46" s="12" t="s">
        <v>516</v>
      </c>
      <c r="X46">
        <f>VLOOKUP(Land,TNT_Info,3,FALSE)</f>
        <v>7</v>
      </c>
    </row>
    <row r="47" spans="2:27" hidden="1" x14ac:dyDescent="0.25">
      <c r="B47" t="s">
        <v>6</v>
      </c>
      <c r="C47" t="s">
        <v>7</v>
      </c>
      <c r="D47" t="s">
        <v>8</v>
      </c>
      <c r="J47" s="11" t="s">
        <v>51</v>
      </c>
      <c r="K47" s="11" t="s">
        <v>52</v>
      </c>
      <c r="L47" s="11">
        <v>6</v>
      </c>
      <c r="M47" s="11" t="s">
        <v>48</v>
      </c>
      <c r="N47" s="11">
        <v>4</v>
      </c>
      <c r="O47" s="11">
        <v>4</v>
      </c>
      <c r="P47" s="11" t="s">
        <v>48</v>
      </c>
      <c r="Q47" s="11">
        <v>6</v>
      </c>
      <c r="R47" s="11" t="s">
        <v>48</v>
      </c>
      <c r="S47" s="11" t="s">
        <v>48</v>
      </c>
      <c r="U47" s="5" t="s">
        <v>480</v>
      </c>
      <c r="V47" s="6">
        <f>VLOOKUP(Útflutningur!Þyngd,FedEx_OB,V46+1,0)</f>
        <v>103.95275000000001</v>
      </c>
      <c r="W47" s="12" t="s">
        <v>480</v>
      </c>
      <c r="X47" s="6" t="e">
        <f>VLOOKUP(Útflutningur!Þyngd,FedEx_OB_IPF,X46+2,0)</f>
        <v>#N/A</v>
      </c>
    </row>
    <row r="48" spans="2:27" hidden="1" x14ac:dyDescent="0.25">
      <c r="B48" t="s">
        <v>9</v>
      </c>
      <c r="C48" t="s">
        <v>7</v>
      </c>
      <c r="J48" s="11" t="s">
        <v>53</v>
      </c>
      <c r="K48" s="11" t="s">
        <v>54</v>
      </c>
      <c r="L48" s="11">
        <v>6</v>
      </c>
      <c r="M48" s="11" t="s">
        <v>48</v>
      </c>
      <c r="N48" s="11">
        <v>5</v>
      </c>
      <c r="O48" s="11">
        <v>6</v>
      </c>
      <c r="P48" s="11" t="s">
        <v>48</v>
      </c>
      <c r="Q48" s="11">
        <v>6</v>
      </c>
      <c r="R48" s="11" t="s">
        <v>48</v>
      </c>
      <c r="S48" s="11" t="s">
        <v>55</v>
      </c>
      <c r="U48" s="5" t="s">
        <v>481</v>
      </c>
      <c r="V48" s="6">
        <f>VLOOKUP(Útflutningur!Þyngd,FedEx_OB,V46+1,TRUE)</f>
        <v>103.95275000000001</v>
      </c>
      <c r="W48" s="12" t="s">
        <v>481</v>
      </c>
      <c r="X48" s="55" t="e">
        <f>VLOOKUP(Útflutningur!Þyngd,FedEx_OB_IPF,X46+2,TRUE)</f>
        <v>#N/A</v>
      </c>
      <c r="Z48" t="s">
        <v>491</v>
      </c>
      <c r="AA48" s="40" t="s">
        <v>474</v>
      </c>
    </row>
    <row r="49" spans="2:24" hidden="1" x14ac:dyDescent="0.25">
      <c r="B49" t="s">
        <v>10</v>
      </c>
      <c r="C49" t="s">
        <v>3</v>
      </c>
      <c r="J49" s="11" t="s">
        <v>56</v>
      </c>
      <c r="K49" s="11" t="s">
        <v>57</v>
      </c>
      <c r="L49" s="11">
        <v>10</v>
      </c>
      <c r="M49" s="11" t="s">
        <v>48</v>
      </c>
      <c r="N49" s="11">
        <v>3</v>
      </c>
      <c r="O49" s="11">
        <v>4</v>
      </c>
      <c r="P49" s="11" t="s">
        <v>48</v>
      </c>
      <c r="Q49" s="11">
        <v>5</v>
      </c>
      <c r="R49" s="11" t="s">
        <v>48</v>
      </c>
      <c r="S49" s="11" t="s">
        <v>48</v>
      </c>
      <c r="U49" s="8" t="s">
        <v>482</v>
      </c>
      <c r="V49" s="9">
        <f>IF(Þyngd&gt;70.5,V48*Þyngd,V47)</f>
        <v>103.95275000000001</v>
      </c>
      <c r="W49" s="9" t="s">
        <v>482</v>
      </c>
      <c r="X49" s="10" t="e">
        <f>IF(Þyngd&gt;70.5,X48*Þyngd,X47)</f>
        <v>#N/A</v>
      </c>
    </row>
    <row r="50" spans="2:24" hidden="1" x14ac:dyDescent="0.25">
      <c r="B50" t="s">
        <v>11</v>
      </c>
      <c r="C50" t="s">
        <v>3</v>
      </c>
      <c r="D50" t="s">
        <v>4</v>
      </c>
      <c r="J50" s="11" t="s">
        <v>58</v>
      </c>
      <c r="K50" s="11" t="s">
        <v>59</v>
      </c>
      <c r="L50" s="11">
        <v>6</v>
      </c>
      <c r="M50" s="11" t="s">
        <v>48</v>
      </c>
      <c r="N50" s="11">
        <v>6</v>
      </c>
      <c r="O50" s="11">
        <v>7</v>
      </c>
      <c r="P50" s="11" t="s">
        <v>48</v>
      </c>
      <c r="Q50" s="11">
        <v>7</v>
      </c>
      <c r="R50" s="11" t="s">
        <v>48</v>
      </c>
      <c r="S50" s="11" t="s">
        <v>48</v>
      </c>
      <c r="U50" s="21"/>
    </row>
    <row r="51" spans="2:24" hidden="1" x14ac:dyDescent="0.25">
      <c r="B51" t="s">
        <v>12</v>
      </c>
      <c r="C51" t="s">
        <v>3</v>
      </c>
      <c r="D51" t="s">
        <v>4</v>
      </c>
      <c r="J51" s="11" t="s">
        <v>60</v>
      </c>
      <c r="K51" s="11" t="s">
        <v>61</v>
      </c>
      <c r="L51" s="11">
        <v>4</v>
      </c>
      <c r="M51" s="11" t="s">
        <v>48</v>
      </c>
      <c r="N51" s="11">
        <v>6</v>
      </c>
      <c r="O51" s="11">
        <v>7</v>
      </c>
      <c r="P51" s="11" t="s">
        <v>48</v>
      </c>
      <c r="Q51" s="11">
        <v>8</v>
      </c>
      <c r="R51" s="11" t="s">
        <v>48</v>
      </c>
      <c r="S51" s="11" t="s">
        <v>55</v>
      </c>
    </row>
    <row r="52" spans="2:24" hidden="1" x14ac:dyDescent="0.25">
      <c r="B52" t="s">
        <v>13</v>
      </c>
      <c r="C52" t="s">
        <v>3</v>
      </c>
      <c r="D52" t="s">
        <v>4</v>
      </c>
      <c r="J52" s="11" t="s">
        <v>62</v>
      </c>
      <c r="K52" s="11" t="s">
        <v>63</v>
      </c>
      <c r="L52" s="11">
        <v>4</v>
      </c>
      <c r="M52" s="11" t="s">
        <v>48</v>
      </c>
      <c r="N52" s="11">
        <v>4</v>
      </c>
      <c r="O52" s="11">
        <v>5</v>
      </c>
      <c r="P52" s="11" t="s">
        <v>48</v>
      </c>
      <c r="Q52" s="11">
        <v>4</v>
      </c>
      <c r="R52" s="11" t="s">
        <v>48</v>
      </c>
      <c r="S52" s="11" t="s">
        <v>55</v>
      </c>
      <c r="U52" s="67" t="s">
        <v>483</v>
      </c>
      <c r="V52" s="68"/>
      <c r="W52" s="68"/>
      <c r="X52" s="69"/>
    </row>
    <row r="53" spans="2:24" hidden="1" x14ac:dyDescent="0.25">
      <c r="B53" t="s">
        <v>14</v>
      </c>
      <c r="C53" t="s">
        <v>3</v>
      </c>
      <c r="D53" t="s">
        <v>4</v>
      </c>
      <c r="J53" s="11" t="s">
        <v>64</v>
      </c>
      <c r="K53" s="11" t="s">
        <v>65</v>
      </c>
      <c r="L53" s="11">
        <v>5</v>
      </c>
      <c r="M53" s="11" t="s">
        <v>48</v>
      </c>
      <c r="N53" s="11">
        <v>2</v>
      </c>
      <c r="O53" s="11">
        <v>3</v>
      </c>
      <c r="P53" s="11" t="s">
        <v>48</v>
      </c>
      <c r="Q53" s="11">
        <v>6</v>
      </c>
      <c r="R53" s="11" t="s">
        <v>48</v>
      </c>
      <c r="S53" s="11" t="s">
        <v>48</v>
      </c>
      <c r="U53" s="5" t="s">
        <v>477</v>
      </c>
      <c r="V53" s="6">
        <f>MATCH(Land,Heimurinn)</f>
        <v>20</v>
      </c>
      <c r="W53" s="12" t="s">
        <v>477</v>
      </c>
      <c r="X53" s="6">
        <f>MATCH(Land,Heimurinn)</f>
        <v>20</v>
      </c>
    </row>
    <row r="54" spans="2:24" hidden="1" x14ac:dyDescent="0.25">
      <c r="B54" t="s">
        <v>15</v>
      </c>
      <c r="C54" t="s">
        <v>3</v>
      </c>
      <c r="D54" t="s">
        <v>4</v>
      </c>
      <c r="J54" s="11" t="s">
        <v>66</v>
      </c>
      <c r="K54" s="11" t="s">
        <v>67</v>
      </c>
      <c r="L54" s="11">
        <v>9</v>
      </c>
      <c r="M54" s="11" t="s">
        <v>48</v>
      </c>
      <c r="N54" s="11">
        <v>2</v>
      </c>
      <c r="O54" s="11">
        <v>3</v>
      </c>
      <c r="P54" s="11" t="s">
        <v>48</v>
      </c>
      <c r="Q54" s="11">
        <v>5</v>
      </c>
      <c r="R54" s="11" t="s">
        <v>48</v>
      </c>
      <c r="S54" s="11" t="s">
        <v>48</v>
      </c>
      <c r="U54" s="5" t="s">
        <v>474</v>
      </c>
      <c r="V54">
        <f>VLOOKUP(Land,TNT_Info,3,FALSE)</f>
        <v>7</v>
      </c>
      <c r="W54" s="12" t="s">
        <v>475</v>
      </c>
      <c r="X54">
        <f>VLOOKUP(Land,TNT_Info,3,FALSE)</f>
        <v>7</v>
      </c>
    </row>
    <row r="55" spans="2:24" hidden="1" x14ac:dyDescent="0.25">
      <c r="B55" t="s">
        <v>16</v>
      </c>
      <c r="C55" t="s">
        <v>3</v>
      </c>
      <c r="J55" s="11" t="s">
        <v>68</v>
      </c>
      <c r="K55" s="11" t="s">
        <v>69</v>
      </c>
      <c r="L55" s="11">
        <v>4</v>
      </c>
      <c r="M55" s="11" t="s">
        <v>48</v>
      </c>
      <c r="N55" s="11">
        <v>5</v>
      </c>
      <c r="O55" s="11">
        <v>8</v>
      </c>
      <c r="P55" s="11" t="s">
        <v>48</v>
      </c>
      <c r="Q55" s="11">
        <v>9</v>
      </c>
      <c r="R55" s="11" t="s">
        <v>48</v>
      </c>
      <c r="S55" s="11" t="s">
        <v>55</v>
      </c>
      <c r="U55" s="5" t="s">
        <v>480</v>
      </c>
      <c r="V55" s="13">
        <f>VLOOKUP(Þyngd,TNT_Express,Express_Match+1,FALSE)</f>
        <v>13740.2</v>
      </c>
      <c r="W55" s="12" t="s">
        <v>480</v>
      </c>
      <c r="X55" s="16">
        <f>VLOOKUP(Þyngd,TNT_Economy,Express_Match+1,FALSE)</f>
        <v>14260.35</v>
      </c>
    </row>
    <row r="56" spans="2:24" hidden="1" x14ac:dyDescent="0.25">
      <c r="B56" t="s">
        <v>17</v>
      </c>
      <c r="C56" t="s">
        <v>7</v>
      </c>
      <c r="J56" s="11" t="s">
        <v>70</v>
      </c>
      <c r="K56" s="11" t="s">
        <v>71</v>
      </c>
      <c r="L56" s="11">
        <v>4</v>
      </c>
      <c r="M56" s="11" t="s">
        <v>48</v>
      </c>
      <c r="N56" s="11">
        <v>3</v>
      </c>
      <c r="O56" s="11">
        <v>3</v>
      </c>
      <c r="P56" s="11" t="s">
        <v>48</v>
      </c>
      <c r="Q56" s="11">
        <v>5</v>
      </c>
      <c r="R56" s="11" t="s">
        <v>48</v>
      </c>
      <c r="S56" s="11" t="s">
        <v>48</v>
      </c>
      <c r="U56" s="5" t="s">
        <v>481</v>
      </c>
      <c r="V56" s="13">
        <f>VLOOKUP(Þyngd,TNT_Express,Express_Match+1,TRUE)</f>
        <v>13740.2</v>
      </c>
      <c r="W56" s="12" t="s">
        <v>481</v>
      </c>
      <c r="X56" s="13">
        <f>VLOOKUP(Þyngd,TNT_Economy,Express_Match+1,TRUE)</f>
        <v>14260.35</v>
      </c>
    </row>
    <row r="57" spans="2:24" hidden="1" x14ac:dyDescent="0.25">
      <c r="B57" t="s">
        <v>18</v>
      </c>
      <c r="C57" t="s">
        <v>3</v>
      </c>
      <c r="D57" t="s">
        <v>4</v>
      </c>
      <c r="J57" s="11" t="s">
        <v>2</v>
      </c>
      <c r="K57" s="11" t="s">
        <v>72</v>
      </c>
      <c r="L57" s="11">
        <v>10</v>
      </c>
      <c r="M57" s="11" t="s">
        <v>48</v>
      </c>
      <c r="N57" s="11">
        <v>1</v>
      </c>
      <c r="O57" s="11">
        <v>1</v>
      </c>
      <c r="P57" s="11" t="s">
        <v>48</v>
      </c>
      <c r="Q57" s="11">
        <v>2</v>
      </c>
      <c r="R57" s="11" t="s">
        <v>48</v>
      </c>
      <c r="S57" s="11" t="s">
        <v>48</v>
      </c>
      <c r="U57" s="8" t="s">
        <v>482</v>
      </c>
      <c r="V57" s="14">
        <f>IF(Þyngd&gt;71,V56*Þyngd,V55)</f>
        <v>13740.2</v>
      </c>
      <c r="W57" s="9" t="s">
        <v>482</v>
      </c>
      <c r="X57" s="17">
        <f>IF(Þyngd&gt;71,X56*Þyngd,X55)</f>
        <v>14260.35</v>
      </c>
    </row>
    <row r="58" spans="2:24" hidden="1" x14ac:dyDescent="0.25">
      <c r="B58" t="s">
        <v>19</v>
      </c>
      <c r="C58" t="s">
        <v>3</v>
      </c>
      <c r="D58" t="s">
        <v>4</v>
      </c>
      <c r="J58" s="11" t="s">
        <v>73</v>
      </c>
      <c r="K58" s="11" t="s">
        <v>74</v>
      </c>
      <c r="L58" s="11">
        <v>4</v>
      </c>
      <c r="M58" s="11" t="s">
        <v>48</v>
      </c>
      <c r="N58" s="11">
        <v>2</v>
      </c>
      <c r="O58" s="11">
        <v>3</v>
      </c>
      <c r="P58" s="11" t="s">
        <v>48</v>
      </c>
      <c r="Q58" s="11">
        <v>5</v>
      </c>
      <c r="R58" s="11" t="s">
        <v>48</v>
      </c>
      <c r="S58" s="11" t="s">
        <v>48</v>
      </c>
    </row>
    <row r="59" spans="2:24" hidden="1" x14ac:dyDescent="0.25">
      <c r="B59" t="s">
        <v>20</v>
      </c>
      <c r="C59" t="s">
        <v>3</v>
      </c>
      <c r="D59" t="s">
        <v>4</v>
      </c>
      <c r="J59" s="11" t="s">
        <v>75</v>
      </c>
      <c r="K59" s="11" t="s">
        <v>76</v>
      </c>
      <c r="L59" s="11">
        <v>4</v>
      </c>
      <c r="M59" s="11" t="s">
        <v>48</v>
      </c>
      <c r="N59" s="11">
        <v>2</v>
      </c>
      <c r="O59" s="11">
        <v>4</v>
      </c>
      <c r="P59" s="11" t="s">
        <v>48</v>
      </c>
      <c r="Q59" s="11">
        <v>7</v>
      </c>
      <c r="R59" s="11" t="s">
        <v>48</v>
      </c>
      <c r="S59" s="11" t="s">
        <v>48</v>
      </c>
      <c r="U59" s="19" t="s">
        <v>484</v>
      </c>
      <c r="V59" s="18">
        <v>0.09</v>
      </c>
    </row>
    <row r="60" spans="2:24" hidden="1" x14ac:dyDescent="0.25">
      <c r="B60" t="s">
        <v>21</v>
      </c>
      <c r="C60" t="s">
        <v>7</v>
      </c>
      <c r="J60" s="11" t="s">
        <v>77</v>
      </c>
      <c r="K60" s="11" t="s">
        <v>78</v>
      </c>
      <c r="L60" s="11">
        <v>4</v>
      </c>
      <c r="M60" s="11" t="s">
        <v>48</v>
      </c>
      <c r="N60" s="11">
        <v>2</v>
      </c>
      <c r="O60" s="11">
        <v>2</v>
      </c>
      <c r="P60" s="11" t="s">
        <v>48</v>
      </c>
      <c r="Q60" s="11">
        <v>5</v>
      </c>
      <c r="R60" s="11" t="s">
        <v>48</v>
      </c>
      <c r="S60" s="11" t="s">
        <v>48</v>
      </c>
      <c r="U60" s="19" t="s">
        <v>485</v>
      </c>
      <c r="V60">
        <f>Gengi*(1+Gengisalag)</f>
        <v>136.25</v>
      </c>
    </row>
    <row r="61" spans="2:24" hidden="1" x14ac:dyDescent="0.25">
      <c r="B61" t="s">
        <v>22</v>
      </c>
      <c r="C61" t="s">
        <v>3</v>
      </c>
      <c r="D61" t="s">
        <v>4</v>
      </c>
      <c r="J61" s="11" t="s">
        <v>79</v>
      </c>
      <c r="K61" s="11" t="s">
        <v>80</v>
      </c>
      <c r="L61" s="11">
        <v>4</v>
      </c>
      <c r="M61" s="11" t="s">
        <v>48</v>
      </c>
      <c r="N61" s="11">
        <v>3</v>
      </c>
      <c r="O61" s="11">
        <v>4</v>
      </c>
      <c r="P61" s="11" t="s">
        <v>48</v>
      </c>
      <c r="Q61" s="11">
        <v>6</v>
      </c>
      <c r="R61" s="11" t="s">
        <v>48</v>
      </c>
      <c r="S61" s="11" t="s">
        <v>48</v>
      </c>
    </row>
    <row r="62" spans="2:24" hidden="1" x14ac:dyDescent="0.25">
      <c r="B62" t="s">
        <v>23</v>
      </c>
      <c r="C62" t="s">
        <v>3</v>
      </c>
      <c r="D62" t="s">
        <v>4</v>
      </c>
      <c r="J62" s="11" t="s">
        <v>81</v>
      </c>
      <c r="K62" s="11" t="s">
        <v>82</v>
      </c>
      <c r="L62" s="11">
        <v>4</v>
      </c>
      <c r="M62" s="11" t="s">
        <v>48</v>
      </c>
      <c r="N62" s="11">
        <v>6</v>
      </c>
      <c r="O62" s="11">
        <v>8</v>
      </c>
      <c r="P62" s="11" t="s">
        <v>48</v>
      </c>
      <c r="Q62" s="11">
        <v>7</v>
      </c>
      <c r="R62" s="11" t="s">
        <v>48</v>
      </c>
      <c r="S62" s="11" t="s">
        <v>55</v>
      </c>
      <c r="U62" s="20" t="s">
        <v>486</v>
      </c>
      <c r="V62">
        <f>VLOOKUP(Land,TNT_Info,6,FALSE)</f>
        <v>1</v>
      </c>
    </row>
    <row r="63" spans="2:24" hidden="1" x14ac:dyDescent="0.25">
      <c r="B63" t="s">
        <v>24</v>
      </c>
      <c r="C63" t="s">
        <v>3</v>
      </c>
      <c r="D63" t="s">
        <v>4</v>
      </c>
      <c r="J63" s="11" t="s">
        <v>83</v>
      </c>
      <c r="K63" s="11" t="s">
        <v>84</v>
      </c>
      <c r="L63" s="11">
        <v>9</v>
      </c>
      <c r="M63" s="11" t="s">
        <v>48</v>
      </c>
      <c r="N63" s="11">
        <v>2</v>
      </c>
      <c r="O63" s="11">
        <v>3</v>
      </c>
      <c r="P63" s="11" t="s">
        <v>48</v>
      </c>
      <c r="Q63" s="11">
        <v>5</v>
      </c>
      <c r="R63" s="11" t="s">
        <v>48</v>
      </c>
      <c r="S63" s="11" t="s">
        <v>48</v>
      </c>
      <c r="U63" s="20" t="s">
        <v>487</v>
      </c>
      <c r="V63">
        <f>VLOOKUP(Land,TNT_Info,8,FALSE)</f>
        <v>2</v>
      </c>
    </row>
    <row r="64" spans="2:24" hidden="1" x14ac:dyDescent="0.25">
      <c r="B64" t="s">
        <v>25</v>
      </c>
      <c r="C64" t="s">
        <v>3</v>
      </c>
      <c r="D64" t="s">
        <v>4</v>
      </c>
      <c r="J64" s="11" t="s">
        <v>5</v>
      </c>
      <c r="K64" s="11" t="s">
        <v>85</v>
      </c>
      <c r="L64" s="11">
        <v>7</v>
      </c>
      <c r="M64" s="11" t="s">
        <v>48</v>
      </c>
      <c r="N64" s="11">
        <v>1</v>
      </c>
      <c r="O64" s="11">
        <v>1</v>
      </c>
      <c r="P64" s="11" t="s">
        <v>48</v>
      </c>
      <c r="Q64" s="11">
        <v>2</v>
      </c>
      <c r="R64" s="11" t="s">
        <v>48</v>
      </c>
      <c r="S64" s="11" t="s">
        <v>48</v>
      </c>
      <c r="U64" s="20"/>
    </row>
    <row r="65" spans="2:22" hidden="1" x14ac:dyDescent="0.25">
      <c r="B65" t="s">
        <v>26</v>
      </c>
      <c r="C65" t="s">
        <v>3</v>
      </c>
      <c r="D65" t="s">
        <v>4</v>
      </c>
      <c r="J65" s="11" t="s">
        <v>86</v>
      </c>
      <c r="K65" s="11" t="s">
        <v>87</v>
      </c>
      <c r="L65" s="11">
        <v>5</v>
      </c>
      <c r="M65" s="11" t="s">
        <v>48</v>
      </c>
      <c r="N65" s="11">
        <v>3</v>
      </c>
      <c r="O65" s="11">
        <v>4</v>
      </c>
      <c r="P65" s="11" t="s">
        <v>48</v>
      </c>
      <c r="Q65" s="11">
        <v>7</v>
      </c>
      <c r="R65" s="11" t="s">
        <v>48</v>
      </c>
      <c r="S65" s="11" t="s">
        <v>55</v>
      </c>
      <c r="U65" s="20" t="s">
        <v>488</v>
      </c>
      <c r="V65" s="20" t="str">
        <f>VLOOKUP(Land,Fdx_transit,2,0)</f>
        <v>2 - 3</v>
      </c>
    </row>
    <row r="66" spans="2:22" hidden="1" x14ac:dyDescent="0.25">
      <c r="B66" t="s">
        <v>27</v>
      </c>
      <c r="C66" t="s">
        <v>7</v>
      </c>
      <c r="J66" s="11" t="s">
        <v>88</v>
      </c>
      <c r="K66" s="11" t="s">
        <v>89</v>
      </c>
      <c r="L66" s="11">
        <v>6</v>
      </c>
      <c r="M66" s="11" t="s">
        <v>48</v>
      </c>
      <c r="N66" s="11">
        <v>3</v>
      </c>
      <c r="O66" s="11">
        <v>4</v>
      </c>
      <c r="P66" s="11" t="s">
        <v>48</v>
      </c>
      <c r="Q66" s="11">
        <v>5</v>
      </c>
      <c r="R66" s="11" t="s">
        <v>48</v>
      </c>
      <c r="S66" s="11" t="s">
        <v>48</v>
      </c>
      <c r="U66" s="20" t="s">
        <v>489</v>
      </c>
      <c r="V66" s="20" t="str">
        <f>VLOOKUP(Land,Fdx_transit,3,0)</f>
        <v>4 -5</v>
      </c>
    </row>
    <row r="67" spans="2:22" hidden="1" x14ac:dyDescent="0.25">
      <c r="B67" t="s">
        <v>28</v>
      </c>
      <c r="C67" t="s">
        <v>3</v>
      </c>
      <c r="D67" t="s">
        <v>4</v>
      </c>
      <c r="J67" s="11" t="s">
        <v>90</v>
      </c>
      <c r="K67" s="11" t="s">
        <v>91</v>
      </c>
      <c r="L67" s="11">
        <v>4</v>
      </c>
      <c r="M67" s="11" t="s">
        <v>48</v>
      </c>
      <c r="N67" s="11">
        <v>2</v>
      </c>
      <c r="O67" s="11">
        <v>2</v>
      </c>
      <c r="P67" s="11" t="s">
        <v>48</v>
      </c>
      <c r="Q67" s="11">
        <v>5</v>
      </c>
      <c r="R67" s="11" t="s">
        <v>48</v>
      </c>
      <c r="S67" s="11" t="s">
        <v>55</v>
      </c>
    </row>
    <row r="68" spans="2:22" hidden="1" x14ac:dyDescent="0.25">
      <c r="B68" t="s">
        <v>29</v>
      </c>
      <c r="C68" t="s">
        <v>3</v>
      </c>
      <c r="D68" t="s">
        <v>4</v>
      </c>
      <c r="J68" s="11" t="s">
        <v>92</v>
      </c>
      <c r="K68" s="11" t="s">
        <v>93</v>
      </c>
      <c r="L68" s="11">
        <v>4</v>
      </c>
      <c r="M68" s="11" t="s">
        <v>48</v>
      </c>
      <c r="N68" s="11">
        <v>4</v>
      </c>
      <c r="O68" s="11">
        <v>4</v>
      </c>
      <c r="P68" s="11" t="s">
        <v>48</v>
      </c>
      <c r="Q68" s="11">
        <v>6</v>
      </c>
      <c r="R68" s="11" t="s">
        <v>48</v>
      </c>
      <c r="S68" s="11" t="s">
        <v>48</v>
      </c>
    </row>
    <row r="69" spans="2:22" hidden="1" x14ac:dyDescent="0.25">
      <c r="B69" t="s">
        <v>30</v>
      </c>
      <c r="C69" t="s">
        <v>3</v>
      </c>
      <c r="D69" t="s">
        <v>4</v>
      </c>
      <c r="J69" s="11" t="s">
        <v>94</v>
      </c>
      <c r="K69" s="11" t="s">
        <v>95</v>
      </c>
      <c r="L69" s="11">
        <v>5</v>
      </c>
      <c r="M69" s="11" t="s">
        <v>48</v>
      </c>
      <c r="N69" s="11">
        <v>5</v>
      </c>
      <c r="O69" s="11">
        <v>5</v>
      </c>
      <c r="P69" s="11" t="s">
        <v>48</v>
      </c>
      <c r="Q69" s="11">
        <v>10</v>
      </c>
      <c r="R69" s="11" t="s">
        <v>48</v>
      </c>
      <c r="S69" s="11" t="s">
        <v>48</v>
      </c>
    </row>
    <row r="70" spans="2:22" hidden="1" x14ac:dyDescent="0.25">
      <c r="B70" t="s">
        <v>31</v>
      </c>
      <c r="C70" t="s">
        <v>7</v>
      </c>
      <c r="J70" s="11" t="s">
        <v>96</v>
      </c>
      <c r="K70" s="11" t="s">
        <v>97</v>
      </c>
      <c r="L70" s="11">
        <v>9</v>
      </c>
      <c r="M70" s="11" t="s">
        <v>48</v>
      </c>
      <c r="N70" s="11">
        <v>2</v>
      </c>
      <c r="O70" s="11">
        <v>3</v>
      </c>
      <c r="P70" s="11" t="s">
        <v>48</v>
      </c>
      <c r="Q70" s="11">
        <v>6</v>
      </c>
      <c r="R70" s="11" t="s">
        <v>48</v>
      </c>
      <c r="S70" s="11" t="s">
        <v>48</v>
      </c>
    </row>
    <row r="71" spans="2:22" hidden="1" x14ac:dyDescent="0.25">
      <c r="B71" t="s">
        <v>32</v>
      </c>
      <c r="C71" t="s">
        <v>7</v>
      </c>
      <c r="J71" s="11" t="s">
        <v>98</v>
      </c>
      <c r="K71" s="11" t="s">
        <v>99</v>
      </c>
      <c r="L71" s="11">
        <v>6</v>
      </c>
      <c r="M71" s="11" t="s">
        <v>48</v>
      </c>
      <c r="N71" s="11">
        <v>3</v>
      </c>
      <c r="O71" s="11">
        <v>3</v>
      </c>
      <c r="P71" s="11" t="s">
        <v>48</v>
      </c>
      <c r="Q71" s="11">
        <v>5</v>
      </c>
      <c r="R71" s="11" t="s">
        <v>48</v>
      </c>
      <c r="S71" s="11" t="s">
        <v>48</v>
      </c>
    </row>
    <row r="72" spans="2:22" hidden="1" x14ac:dyDescent="0.25">
      <c r="B72" t="s">
        <v>33</v>
      </c>
      <c r="C72" t="s">
        <v>7</v>
      </c>
      <c r="J72" s="11" t="s">
        <v>100</v>
      </c>
      <c r="K72" s="11" t="s">
        <v>101</v>
      </c>
      <c r="L72" s="11">
        <v>5</v>
      </c>
      <c r="M72" s="11" t="s">
        <v>48</v>
      </c>
      <c r="N72" s="11">
        <v>4</v>
      </c>
      <c r="O72" s="11">
        <v>4</v>
      </c>
      <c r="P72" s="11" t="s">
        <v>48</v>
      </c>
      <c r="Q72" s="11">
        <v>7</v>
      </c>
      <c r="R72" s="11" t="s">
        <v>48</v>
      </c>
      <c r="S72" s="11" t="s">
        <v>48</v>
      </c>
    </row>
    <row r="73" spans="2:22" hidden="1" x14ac:dyDescent="0.25">
      <c r="B73" t="s">
        <v>34</v>
      </c>
      <c r="C73" t="s">
        <v>3</v>
      </c>
      <c r="D73" t="s">
        <v>8</v>
      </c>
      <c r="J73" s="11" t="s">
        <v>104</v>
      </c>
      <c r="K73" s="11" t="s">
        <v>105</v>
      </c>
      <c r="L73" s="11">
        <v>3</v>
      </c>
      <c r="M73" s="11" t="s">
        <v>48</v>
      </c>
      <c r="N73" s="11">
        <v>3</v>
      </c>
      <c r="O73" s="11">
        <v>4</v>
      </c>
      <c r="P73" s="11" t="s">
        <v>48</v>
      </c>
      <c r="Q73" s="11">
        <v>5</v>
      </c>
      <c r="R73" s="11" t="s">
        <v>48</v>
      </c>
      <c r="S73" s="11" t="s">
        <v>48</v>
      </c>
    </row>
    <row r="74" spans="2:22" hidden="1" x14ac:dyDescent="0.25">
      <c r="B74" t="s">
        <v>35</v>
      </c>
      <c r="C74" t="s">
        <v>7</v>
      </c>
      <c r="D74" t="s">
        <v>4</v>
      </c>
      <c r="J74" s="11" t="s">
        <v>106</v>
      </c>
      <c r="K74" s="11" t="s">
        <v>107</v>
      </c>
      <c r="L74" s="11">
        <v>9</v>
      </c>
      <c r="M74" s="11" t="s">
        <v>48</v>
      </c>
      <c r="N74" s="11">
        <v>1</v>
      </c>
      <c r="O74" s="11">
        <v>1</v>
      </c>
      <c r="P74" s="11" t="s">
        <v>48</v>
      </c>
      <c r="Q74" s="11">
        <v>4</v>
      </c>
      <c r="R74" s="11" t="s">
        <v>48</v>
      </c>
      <c r="S74" s="11" t="s">
        <v>48</v>
      </c>
    </row>
    <row r="75" spans="2:22" hidden="1" x14ac:dyDescent="0.25">
      <c r="J75" s="11" t="s">
        <v>108</v>
      </c>
      <c r="K75" s="11" t="s">
        <v>109</v>
      </c>
      <c r="L75" s="11">
        <v>6</v>
      </c>
      <c r="M75" s="11" t="s">
        <v>48</v>
      </c>
      <c r="N75" s="11">
        <v>2</v>
      </c>
      <c r="O75" s="11">
        <v>3</v>
      </c>
      <c r="P75" s="11" t="s">
        <v>48</v>
      </c>
      <c r="Q75" s="11">
        <v>4</v>
      </c>
      <c r="R75" s="11" t="s">
        <v>48</v>
      </c>
      <c r="S75" s="11" t="s">
        <v>48</v>
      </c>
    </row>
    <row r="76" spans="2:22" hidden="1" x14ac:dyDescent="0.25">
      <c r="J76" s="11" t="s">
        <v>110</v>
      </c>
      <c r="K76" s="11" t="s">
        <v>111</v>
      </c>
      <c r="L76" s="11">
        <v>6</v>
      </c>
      <c r="M76" s="11" t="s">
        <v>48</v>
      </c>
      <c r="N76" s="11">
        <v>5</v>
      </c>
      <c r="O76" s="11">
        <v>5</v>
      </c>
      <c r="P76" s="11" t="s">
        <v>48</v>
      </c>
      <c r="Q76" s="11">
        <v>6</v>
      </c>
      <c r="R76" s="11" t="s">
        <v>48</v>
      </c>
      <c r="S76" s="11" t="s">
        <v>48</v>
      </c>
    </row>
    <row r="77" spans="2:22" hidden="1" x14ac:dyDescent="0.25">
      <c r="J77" s="11" t="s">
        <v>112</v>
      </c>
      <c r="K77" s="11" t="s">
        <v>113</v>
      </c>
      <c r="L77" s="11">
        <v>6</v>
      </c>
      <c r="M77" s="11" t="s">
        <v>48</v>
      </c>
      <c r="N77" s="11">
        <v>2</v>
      </c>
      <c r="O77" s="11">
        <v>7</v>
      </c>
      <c r="P77" s="11" t="s">
        <v>48</v>
      </c>
      <c r="Q77" s="11">
        <v>8</v>
      </c>
      <c r="R77" s="11" t="s">
        <v>48</v>
      </c>
      <c r="S77" s="11" t="s">
        <v>48</v>
      </c>
    </row>
    <row r="78" spans="2:22" hidden="1" x14ac:dyDescent="0.25">
      <c r="J78" s="11" t="s">
        <v>6</v>
      </c>
      <c r="K78" s="11" t="s">
        <v>114</v>
      </c>
      <c r="L78" s="11">
        <v>2</v>
      </c>
      <c r="M78" s="11" t="s">
        <v>48</v>
      </c>
      <c r="N78" s="11"/>
      <c r="O78" s="11"/>
      <c r="P78" s="11" t="s">
        <v>48</v>
      </c>
      <c r="Q78" s="11"/>
      <c r="R78" s="11" t="s">
        <v>48</v>
      </c>
      <c r="S78" s="11" t="s">
        <v>48</v>
      </c>
    </row>
    <row r="79" spans="2:22" hidden="1" x14ac:dyDescent="0.25">
      <c r="J79" s="11" t="s">
        <v>115</v>
      </c>
      <c r="K79" s="11" t="s">
        <v>116</v>
      </c>
      <c r="L79" s="11">
        <v>6</v>
      </c>
      <c r="M79" s="11" t="s">
        <v>48</v>
      </c>
      <c r="N79" s="11">
        <v>6</v>
      </c>
      <c r="O79" s="11">
        <v>7</v>
      </c>
      <c r="P79" s="11" t="s">
        <v>48</v>
      </c>
      <c r="Q79" s="11">
        <v>7</v>
      </c>
      <c r="R79" s="11" t="s">
        <v>48</v>
      </c>
      <c r="S79" s="11" t="s">
        <v>55</v>
      </c>
    </row>
    <row r="80" spans="2:22" hidden="1" x14ac:dyDescent="0.25">
      <c r="J80" s="11" t="s">
        <v>117</v>
      </c>
      <c r="K80" s="11" t="s">
        <v>118</v>
      </c>
      <c r="L80" s="11">
        <v>4</v>
      </c>
      <c r="M80" s="11" t="s">
        <v>48</v>
      </c>
      <c r="N80" s="11">
        <v>2</v>
      </c>
      <c r="O80" s="11">
        <v>4</v>
      </c>
      <c r="P80" s="11" t="s">
        <v>48</v>
      </c>
      <c r="Q80" s="11">
        <v>7</v>
      </c>
      <c r="R80" s="11" t="s">
        <v>48</v>
      </c>
      <c r="S80" s="11" t="s">
        <v>55</v>
      </c>
    </row>
    <row r="81" spans="10:19" hidden="1" x14ac:dyDescent="0.25">
      <c r="J81" s="11" t="s">
        <v>119</v>
      </c>
      <c r="K81" s="11" t="s">
        <v>120</v>
      </c>
      <c r="L81" s="11">
        <v>6</v>
      </c>
      <c r="M81" s="11" t="s">
        <v>48</v>
      </c>
      <c r="N81" s="11">
        <v>3</v>
      </c>
      <c r="O81" s="11">
        <v>3</v>
      </c>
      <c r="P81" s="11" t="s">
        <v>48</v>
      </c>
      <c r="Q81" s="11">
        <v>8</v>
      </c>
      <c r="R81" s="11" t="s">
        <v>48</v>
      </c>
      <c r="S81" s="11" t="s">
        <v>48</v>
      </c>
    </row>
    <row r="82" spans="10:19" hidden="1" x14ac:dyDescent="0.25">
      <c r="J82" s="11" t="s">
        <v>121</v>
      </c>
      <c r="K82" s="11" t="s">
        <v>122</v>
      </c>
      <c r="L82" s="11">
        <v>6</v>
      </c>
      <c r="M82" s="11" t="s">
        <v>48</v>
      </c>
      <c r="N82" s="11">
        <v>2</v>
      </c>
      <c r="O82" s="11">
        <v>3</v>
      </c>
      <c r="P82" s="11" t="s">
        <v>48</v>
      </c>
      <c r="Q82" s="11">
        <v>4</v>
      </c>
      <c r="R82" s="11" t="s">
        <v>48</v>
      </c>
      <c r="S82" s="11" t="s">
        <v>48</v>
      </c>
    </row>
    <row r="83" spans="10:19" hidden="1" x14ac:dyDescent="0.25">
      <c r="J83" s="11" t="s">
        <v>123</v>
      </c>
      <c r="K83" s="11" t="s">
        <v>124</v>
      </c>
      <c r="L83" s="11">
        <v>5</v>
      </c>
      <c r="M83" s="11" t="s">
        <v>48</v>
      </c>
      <c r="N83" s="11">
        <v>2</v>
      </c>
      <c r="O83" s="11">
        <v>3</v>
      </c>
      <c r="P83" s="11" t="s">
        <v>48</v>
      </c>
      <c r="Q83" s="11">
        <v>5</v>
      </c>
      <c r="R83" s="11" t="s">
        <v>48</v>
      </c>
      <c r="S83" s="11" t="s">
        <v>48</v>
      </c>
    </row>
    <row r="84" spans="10:19" hidden="1" x14ac:dyDescent="0.25">
      <c r="J84" s="11" t="s">
        <v>9</v>
      </c>
      <c r="K84" s="11" t="s">
        <v>125</v>
      </c>
      <c r="L84" s="11">
        <v>3</v>
      </c>
      <c r="M84" s="11" t="s">
        <v>48</v>
      </c>
      <c r="N84" s="11">
        <v>3</v>
      </c>
      <c r="O84" s="11">
        <v>4</v>
      </c>
      <c r="P84" s="11" t="s">
        <v>48</v>
      </c>
      <c r="Q84" s="11">
        <v>5</v>
      </c>
      <c r="R84" s="11" t="s">
        <v>48</v>
      </c>
      <c r="S84" s="11" t="s">
        <v>48</v>
      </c>
    </row>
    <row r="85" spans="10:19" hidden="1" x14ac:dyDescent="0.25">
      <c r="J85" s="11" t="s">
        <v>127</v>
      </c>
      <c r="K85" s="11" t="s">
        <v>128</v>
      </c>
      <c r="L85" s="11">
        <v>6</v>
      </c>
      <c r="M85" s="11" t="s">
        <v>48</v>
      </c>
      <c r="N85" s="11">
        <v>5</v>
      </c>
      <c r="O85" s="11">
        <v>6</v>
      </c>
      <c r="P85" s="11" t="s">
        <v>48</v>
      </c>
      <c r="Q85" s="11">
        <v>8</v>
      </c>
      <c r="R85" s="11" t="s">
        <v>48</v>
      </c>
      <c r="S85" s="11" t="s">
        <v>55</v>
      </c>
    </row>
    <row r="86" spans="10:19" hidden="1" x14ac:dyDescent="0.25">
      <c r="J86" s="11" t="s">
        <v>129</v>
      </c>
      <c r="K86" s="11" t="s">
        <v>130</v>
      </c>
      <c r="L86" s="11">
        <v>6</v>
      </c>
      <c r="M86" s="11" t="s">
        <v>48</v>
      </c>
      <c r="N86" s="11">
        <v>6</v>
      </c>
      <c r="O86" s="11">
        <v>6</v>
      </c>
      <c r="P86" s="11" t="s">
        <v>48</v>
      </c>
      <c r="Q86" s="11">
        <v>6</v>
      </c>
      <c r="R86" s="11" t="s">
        <v>48</v>
      </c>
      <c r="S86" s="11" t="s">
        <v>55</v>
      </c>
    </row>
    <row r="87" spans="10:19" hidden="1" x14ac:dyDescent="0.25">
      <c r="J87" s="11" t="s">
        <v>131</v>
      </c>
      <c r="K87" s="11" t="s">
        <v>132</v>
      </c>
      <c r="L87" s="11">
        <v>5</v>
      </c>
      <c r="M87" s="11" t="s">
        <v>48</v>
      </c>
      <c r="N87" s="11">
        <v>2</v>
      </c>
      <c r="O87" s="11">
        <v>2</v>
      </c>
      <c r="P87" s="11" t="s">
        <v>48</v>
      </c>
      <c r="Q87" s="11">
        <v>8</v>
      </c>
      <c r="R87" s="11" t="s">
        <v>48</v>
      </c>
      <c r="S87" s="11" t="s">
        <v>48</v>
      </c>
    </row>
    <row r="88" spans="10:19" hidden="1" x14ac:dyDescent="0.25">
      <c r="J88" s="11" t="s">
        <v>133</v>
      </c>
      <c r="K88" s="11" t="s">
        <v>134</v>
      </c>
      <c r="L88" s="11">
        <v>6</v>
      </c>
      <c r="M88" s="11" t="s">
        <v>48</v>
      </c>
      <c r="N88" s="11">
        <v>4</v>
      </c>
      <c r="O88" s="11">
        <v>4</v>
      </c>
      <c r="P88" s="11" t="s">
        <v>48</v>
      </c>
      <c r="Q88" s="11">
        <v>4</v>
      </c>
      <c r="R88" s="11" t="s">
        <v>48</v>
      </c>
      <c r="S88" s="11" t="s">
        <v>48</v>
      </c>
    </row>
    <row r="89" spans="10:19" hidden="1" x14ac:dyDescent="0.25">
      <c r="J89" s="11" t="s">
        <v>135</v>
      </c>
      <c r="K89" s="11" t="s">
        <v>136</v>
      </c>
      <c r="L89" s="11">
        <v>6</v>
      </c>
      <c r="M89" s="11" t="s">
        <v>48</v>
      </c>
      <c r="N89" s="11">
        <v>3</v>
      </c>
      <c r="O89" s="11">
        <v>4</v>
      </c>
      <c r="P89" s="11" t="s">
        <v>48</v>
      </c>
      <c r="Q89" s="11">
        <v>6</v>
      </c>
      <c r="R89" s="11" t="s">
        <v>48</v>
      </c>
      <c r="S89" s="11" t="s">
        <v>55</v>
      </c>
    </row>
    <row r="90" spans="10:19" hidden="1" x14ac:dyDescent="0.25">
      <c r="J90" s="11" t="s">
        <v>137</v>
      </c>
      <c r="K90" s="11" t="s">
        <v>138</v>
      </c>
      <c r="L90" s="11">
        <v>5</v>
      </c>
      <c r="M90" s="11" t="s">
        <v>48</v>
      </c>
      <c r="N90" s="11">
        <v>2</v>
      </c>
      <c r="O90" s="11">
        <v>2</v>
      </c>
      <c r="P90" s="11" t="s">
        <v>48</v>
      </c>
      <c r="Q90" s="11">
        <v>7</v>
      </c>
      <c r="R90" s="11" t="s">
        <v>48</v>
      </c>
      <c r="S90" s="11" t="s">
        <v>48</v>
      </c>
    </row>
    <row r="91" spans="10:19" hidden="1" x14ac:dyDescent="0.25">
      <c r="J91" s="11" t="s">
        <v>139</v>
      </c>
      <c r="K91" s="11" t="s">
        <v>140</v>
      </c>
      <c r="L91" s="11">
        <v>6</v>
      </c>
      <c r="M91" s="11" t="s">
        <v>48</v>
      </c>
      <c r="N91" s="11">
        <v>4</v>
      </c>
      <c r="O91" s="11">
        <v>6</v>
      </c>
      <c r="P91" s="11" t="s">
        <v>48</v>
      </c>
      <c r="Q91" s="11">
        <v>6</v>
      </c>
      <c r="R91" s="11" t="s">
        <v>48</v>
      </c>
      <c r="S91" s="11" t="s">
        <v>48</v>
      </c>
    </row>
    <row r="92" spans="10:19" hidden="1" x14ac:dyDescent="0.25">
      <c r="J92" s="11" t="s">
        <v>10</v>
      </c>
      <c r="K92" s="11" t="s">
        <v>141</v>
      </c>
      <c r="L92" s="11">
        <v>9</v>
      </c>
      <c r="M92" s="11" t="s">
        <v>48</v>
      </c>
      <c r="N92" s="11">
        <v>2</v>
      </c>
      <c r="O92" s="11">
        <v>2</v>
      </c>
      <c r="P92" s="11" t="s">
        <v>48</v>
      </c>
      <c r="Q92" s="11">
        <v>3</v>
      </c>
      <c r="R92" s="11" t="s">
        <v>48</v>
      </c>
      <c r="S92" s="11" t="s">
        <v>48</v>
      </c>
    </row>
    <row r="93" spans="10:19" hidden="1" x14ac:dyDescent="0.25">
      <c r="J93" s="11" t="s">
        <v>142</v>
      </c>
      <c r="K93" s="11" t="s">
        <v>143</v>
      </c>
      <c r="L93" s="11">
        <v>4</v>
      </c>
      <c r="M93" s="11" t="s">
        <v>48</v>
      </c>
      <c r="N93" s="11" t="s">
        <v>144</v>
      </c>
      <c r="O93" s="11">
        <v>6</v>
      </c>
      <c r="P93" s="11" t="s">
        <v>48</v>
      </c>
      <c r="Q93" s="11">
        <v>8</v>
      </c>
      <c r="R93" s="11" t="s">
        <v>48</v>
      </c>
      <c r="S93" s="11" t="s">
        <v>55</v>
      </c>
    </row>
    <row r="94" spans="10:19" hidden="1" x14ac:dyDescent="0.25">
      <c r="J94" s="11" t="s">
        <v>145</v>
      </c>
      <c r="K94" s="11" t="s">
        <v>146</v>
      </c>
      <c r="L94" s="11">
        <v>4</v>
      </c>
      <c r="M94" s="11" t="s">
        <v>48</v>
      </c>
      <c r="N94" s="11">
        <v>2</v>
      </c>
      <c r="O94" s="11">
        <v>2</v>
      </c>
      <c r="P94" s="11" t="s">
        <v>48</v>
      </c>
      <c r="Q94" s="11">
        <v>5</v>
      </c>
      <c r="R94" s="11" t="s">
        <v>48</v>
      </c>
      <c r="S94" s="11" t="s">
        <v>48</v>
      </c>
    </row>
    <row r="95" spans="10:19" hidden="1" x14ac:dyDescent="0.25">
      <c r="J95" s="11" t="s">
        <v>11</v>
      </c>
      <c r="K95" s="11" t="s">
        <v>147</v>
      </c>
      <c r="L95" s="11">
        <v>9</v>
      </c>
      <c r="M95" s="11" t="s">
        <v>48</v>
      </c>
      <c r="N95" s="11">
        <v>1</v>
      </c>
      <c r="O95" s="11">
        <v>1</v>
      </c>
      <c r="P95" s="11" t="s">
        <v>48</v>
      </c>
      <c r="Q95" s="11">
        <v>2</v>
      </c>
      <c r="R95" s="11" t="s">
        <v>48</v>
      </c>
      <c r="S95" s="11" t="s">
        <v>48</v>
      </c>
    </row>
    <row r="96" spans="10:19" hidden="1" x14ac:dyDescent="0.25">
      <c r="J96" s="11" t="s">
        <v>12</v>
      </c>
      <c r="K96" s="11" t="s">
        <v>148</v>
      </c>
      <c r="L96" s="11">
        <v>10</v>
      </c>
      <c r="M96" s="11" t="s">
        <v>48</v>
      </c>
      <c r="N96" s="11">
        <v>1</v>
      </c>
      <c r="O96" s="11">
        <v>1</v>
      </c>
      <c r="P96" s="11" t="s">
        <v>48</v>
      </c>
      <c r="Q96" s="11">
        <v>2</v>
      </c>
      <c r="R96" s="11" t="s">
        <v>48</v>
      </c>
      <c r="S96" s="11" t="s">
        <v>48</v>
      </c>
    </row>
    <row r="97" spans="10:19" hidden="1" x14ac:dyDescent="0.25">
      <c r="J97" s="11" t="s">
        <v>149</v>
      </c>
      <c r="K97" s="11" t="s">
        <v>150</v>
      </c>
      <c r="L97" s="11">
        <v>6</v>
      </c>
      <c r="M97" s="11" t="s">
        <v>48</v>
      </c>
      <c r="N97" s="11">
        <v>6</v>
      </c>
      <c r="O97" s="11">
        <v>6</v>
      </c>
      <c r="P97" s="11" t="s">
        <v>48</v>
      </c>
      <c r="Q97" s="11">
        <v>7</v>
      </c>
      <c r="R97" s="11" t="s">
        <v>48</v>
      </c>
      <c r="S97" s="11" t="s">
        <v>48</v>
      </c>
    </row>
    <row r="98" spans="10:19" hidden="1" x14ac:dyDescent="0.25">
      <c r="J98" s="11" t="s">
        <v>151</v>
      </c>
      <c r="K98" s="11" t="s">
        <v>152</v>
      </c>
      <c r="L98" s="11">
        <v>4</v>
      </c>
      <c r="M98" s="11" t="s">
        <v>48</v>
      </c>
      <c r="N98" s="11">
        <v>5</v>
      </c>
      <c r="O98" s="11">
        <v>7</v>
      </c>
      <c r="P98" s="11" t="s">
        <v>48</v>
      </c>
      <c r="Q98" s="11">
        <v>5</v>
      </c>
      <c r="R98" s="11" t="s">
        <v>48</v>
      </c>
      <c r="S98" s="11" t="s">
        <v>55</v>
      </c>
    </row>
    <row r="99" spans="10:19" hidden="1" x14ac:dyDescent="0.25">
      <c r="J99" s="11" t="s">
        <v>153</v>
      </c>
      <c r="K99" s="11" t="s">
        <v>154</v>
      </c>
      <c r="L99" s="11">
        <v>4</v>
      </c>
      <c r="M99" s="11" t="s">
        <v>48</v>
      </c>
      <c r="N99" s="11">
        <v>3</v>
      </c>
      <c r="O99" s="11">
        <v>3</v>
      </c>
      <c r="P99" s="11" t="s">
        <v>48</v>
      </c>
      <c r="Q99" s="11">
        <v>5</v>
      </c>
      <c r="R99" s="11" t="s">
        <v>48</v>
      </c>
      <c r="S99" s="11" t="s">
        <v>48</v>
      </c>
    </row>
    <row r="100" spans="10:19" hidden="1" x14ac:dyDescent="0.25">
      <c r="J100" s="11" t="s">
        <v>155</v>
      </c>
      <c r="K100" s="11" t="s">
        <v>156</v>
      </c>
      <c r="L100" s="11">
        <v>5</v>
      </c>
      <c r="M100" s="11" t="s">
        <v>48</v>
      </c>
      <c r="N100" s="11">
        <v>3</v>
      </c>
      <c r="O100" s="11">
        <v>5</v>
      </c>
      <c r="P100" s="11" t="s">
        <v>48</v>
      </c>
      <c r="Q100" s="11">
        <v>8</v>
      </c>
      <c r="R100" s="11" t="s">
        <v>48</v>
      </c>
      <c r="S100" s="11" t="s">
        <v>48</v>
      </c>
    </row>
    <row r="101" spans="10:19" hidden="1" x14ac:dyDescent="0.25">
      <c r="J101" s="11" t="s">
        <v>159</v>
      </c>
      <c r="K101" s="11" t="s">
        <v>160</v>
      </c>
      <c r="L101" s="11">
        <v>4</v>
      </c>
      <c r="M101" s="11" t="s">
        <v>48</v>
      </c>
      <c r="N101" s="11">
        <v>2</v>
      </c>
      <c r="O101" s="11">
        <v>3</v>
      </c>
      <c r="P101" s="11" t="s">
        <v>48</v>
      </c>
      <c r="Q101" s="11">
        <v>4</v>
      </c>
      <c r="R101" s="11" t="s">
        <v>48</v>
      </c>
      <c r="S101" s="11" t="s">
        <v>48</v>
      </c>
    </row>
    <row r="102" spans="10:19" hidden="1" x14ac:dyDescent="0.25">
      <c r="J102" s="11" t="s">
        <v>161</v>
      </c>
      <c r="K102" s="11" t="s">
        <v>162</v>
      </c>
      <c r="L102" s="11">
        <v>5</v>
      </c>
      <c r="M102" s="11" t="s">
        <v>48</v>
      </c>
      <c r="N102" s="11">
        <v>3</v>
      </c>
      <c r="O102" s="11">
        <v>5</v>
      </c>
      <c r="P102" s="11" t="s">
        <v>48</v>
      </c>
      <c r="Q102" s="11">
        <v>7</v>
      </c>
      <c r="R102" s="11" t="s">
        <v>48</v>
      </c>
      <c r="S102" s="11" t="s">
        <v>48</v>
      </c>
    </row>
    <row r="103" spans="10:19" hidden="1" x14ac:dyDescent="0.25">
      <c r="J103" s="11" t="s">
        <v>163</v>
      </c>
      <c r="K103" s="11" t="s">
        <v>164</v>
      </c>
      <c r="L103" s="11">
        <v>6</v>
      </c>
      <c r="M103" s="11" t="s">
        <v>48</v>
      </c>
      <c r="N103" s="11">
        <v>4</v>
      </c>
      <c r="O103" s="11">
        <v>4</v>
      </c>
      <c r="P103" s="11" t="s">
        <v>48</v>
      </c>
      <c r="Q103" s="11">
        <v>5</v>
      </c>
      <c r="R103" s="11" t="s">
        <v>48</v>
      </c>
      <c r="S103" s="11" t="s">
        <v>48</v>
      </c>
    </row>
    <row r="104" spans="10:19" hidden="1" x14ac:dyDescent="0.25">
      <c r="J104" s="11" t="s">
        <v>165</v>
      </c>
      <c r="K104" s="11" t="s">
        <v>166</v>
      </c>
      <c r="L104" s="11">
        <v>6</v>
      </c>
      <c r="M104" s="11" t="s">
        <v>48</v>
      </c>
      <c r="N104" s="11">
        <v>5</v>
      </c>
      <c r="O104" s="11">
        <v>5</v>
      </c>
      <c r="P104" s="11" t="s">
        <v>48</v>
      </c>
      <c r="Q104" s="11">
        <v>6</v>
      </c>
      <c r="R104" s="11" t="s">
        <v>48</v>
      </c>
      <c r="S104" s="11" t="s">
        <v>55</v>
      </c>
    </row>
    <row r="105" spans="10:19" hidden="1" x14ac:dyDescent="0.25">
      <c r="J105" s="11" t="s">
        <v>167</v>
      </c>
      <c r="K105" s="11" t="s">
        <v>168</v>
      </c>
      <c r="L105" s="11">
        <v>9</v>
      </c>
      <c r="M105" s="11" t="s">
        <v>48</v>
      </c>
      <c r="N105" s="11">
        <v>1</v>
      </c>
      <c r="O105" s="11">
        <v>1</v>
      </c>
      <c r="P105" s="11" t="s">
        <v>48</v>
      </c>
      <c r="Q105" s="11">
        <v>3</v>
      </c>
      <c r="R105" s="11" t="s">
        <v>48</v>
      </c>
      <c r="S105" s="11" t="s">
        <v>48</v>
      </c>
    </row>
    <row r="106" spans="10:19" hidden="1" x14ac:dyDescent="0.25">
      <c r="J106" s="11" t="s">
        <v>169</v>
      </c>
      <c r="K106" s="11" t="s">
        <v>170</v>
      </c>
      <c r="L106" s="11">
        <v>6</v>
      </c>
      <c r="M106" s="11" t="s">
        <v>48</v>
      </c>
      <c r="N106" s="11">
        <v>2</v>
      </c>
      <c r="O106" s="11">
        <v>3</v>
      </c>
      <c r="P106" s="11" t="s">
        <v>48</v>
      </c>
      <c r="Q106" s="11">
        <v>4</v>
      </c>
      <c r="R106" s="11" t="s">
        <v>48</v>
      </c>
      <c r="S106" s="11" t="s">
        <v>48</v>
      </c>
    </row>
    <row r="107" spans="10:19" hidden="1" x14ac:dyDescent="0.25">
      <c r="J107" s="11" t="s">
        <v>171</v>
      </c>
      <c r="K107" s="11" t="s">
        <v>172</v>
      </c>
      <c r="L107" s="11">
        <v>4</v>
      </c>
      <c r="M107" s="11" t="s">
        <v>48</v>
      </c>
      <c r="N107" s="11">
        <v>3</v>
      </c>
      <c r="O107" s="11">
        <v>3</v>
      </c>
      <c r="P107" s="11" t="s">
        <v>48</v>
      </c>
      <c r="Q107" s="11">
        <v>4</v>
      </c>
      <c r="R107" s="11" t="s">
        <v>48</v>
      </c>
      <c r="S107" s="11" t="s">
        <v>55</v>
      </c>
    </row>
    <row r="108" spans="10:19" hidden="1" x14ac:dyDescent="0.25">
      <c r="J108" s="11" t="s">
        <v>173</v>
      </c>
      <c r="K108" s="11" t="s">
        <v>174</v>
      </c>
      <c r="L108" s="11">
        <v>6</v>
      </c>
      <c r="M108" s="11" t="s">
        <v>48</v>
      </c>
      <c r="N108" s="11">
        <v>4</v>
      </c>
      <c r="O108" s="11">
        <v>5</v>
      </c>
      <c r="P108" s="11" t="s">
        <v>48</v>
      </c>
      <c r="Q108" s="11">
        <v>6</v>
      </c>
      <c r="R108" s="11" t="s">
        <v>48</v>
      </c>
      <c r="S108" s="11" t="s">
        <v>48</v>
      </c>
    </row>
    <row r="109" spans="10:19" hidden="1" x14ac:dyDescent="0.25">
      <c r="J109" s="11" t="s">
        <v>13</v>
      </c>
      <c r="K109" s="11" t="s">
        <v>175</v>
      </c>
      <c r="L109" s="11">
        <v>10</v>
      </c>
      <c r="M109" s="11" t="s">
        <v>48</v>
      </c>
      <c r="N109" s="11">
        <v>1</v>
      </c>
      <c r="O109" s="11">
        <v>1</v>
      </c>
      <c r="P109" s="11" t="s">
        <v>48</v>
      </c>
      <c r="Q109" s="11">
        <v>2</v>
      </c>
      <c r="R109" s="11" t="s">
        <v>48</v>
      </c>
      <c r="S109" s="11" t="s">
        <v>48</v>
      </c>
    </row>
    <row r="110" spans="10:19" hidden="1" x14ac:dyDescent="0.25">
      <c r="J110" s="11" t="s">
        <v>14</v>
      </c>
      <c r="K110" s="11" t="s">
        <v>176</v>
      </c>
      <c r="L110" s="11">
        <v>7</v>
      </c>
      <c r="M110" s="11" t="s">
        <v>48</v>
      </c>
      <c r="N110" s="11">
        <v>1</v>
      </c>
      <c r="O110" s="11">
        <v>1</v>
      </c>
      <c r="P110" s="11" t="s">
        <v>48</v>
      </c>
      <c r="Q110" s="11">
        <v>2</v>
      </c>
      <c r="R110" s="11" t="s">
        <v>48</v>
      </c>
      <c r="S110" s="11" t="s">
        <v>48</v>
      </c>
    </row>
    <row r="111" spans="10:19" hidden="1" x14ac:dyDescent="0.25">
      <c r="J111" s="11" t="s">
        <v>177</v>
      </c>
      <c r="K111" s="11" t="s">
        <v>178</v>
      </c>
      <c r="L111" s="11">
        <v>5</v>
      </c>
      <c r="M111" s="11" t="s">
        <v>48</v>
      </c>
      <c r="N111" s="11">
        <v>4</v>
      </c>
      <c r="O111" s="11">
        <v>3</v>
      </c>
      <c r="P111" s="11" t="s">
        <v>48</v>
      </c>
      <c r="Q111" s="11">
        <v>5</v>
      </c>
      <c r="R111" s="11" t="s">
        <v>48</v>
      </c>
      <c r="S111" s="11" t="s">
        <v>48</v>
      </c>
    </row>
    <row r="112" spans="10:19" hidden="1" x14ac:dyDescent="0.25">
      <c r="J112" s="11" t="s">
        <v>179</v>
      </c>
      <c r="K112" s="11" t="s">
        <v>180</v>
      </c>
      <c r="L112" s="11">
        <v>6</v>
      </c>
      <c r="M112" s="11" t="s">
        <v>48</v>
      </c>
      <c r="N112" s="11">
        <v>5</v>
      </c>
      <c r="O112" s="11">
        <v>6</v>
      </c>
      <c r="P112" s="11" t="s">
        <v>48</v>
      </c>
      <c r="Q112" s="11">
        <v>6</v>
      </c>
      <c r="R112" s="11" t="s">
        <v>48</v>
      </c>
      <c r="S112" s="11" t="s">
        <v>48</v>
      </c>
    </row>
    <row r="113" spans="10:19" hidden="1" x14ac:dyDescent="0.25">
      <c r="J113" s="11" t="s">
        <v>181</v>
      </c>
      <c r="K113" s="11" t="s">
        <v>182</v>
      </c>
      <c r="L113" s="11">
        <v>6</v>
      </c>
      <c r="M113" s="11" t="s">
        <v>48</v>
      </c>
      <c r="N113" s="11">
        <v>4</v>
      </c>
      <c r="O113" s="11">
        <v>5</v>
      </c>
      <c r="P113" s="11" t="s">
        <v>48</v>
      </c>
      <c r="Q113" s="11">
        <v>5</v>
      </c>
      <c r="R113" s="11" t="s">
        <v>48</v>
      </c>
      <c r="S113" s="11" t="s">
        <v>48</v>
      </c>
    </row>
    <row r="114" spans="10:19" hidden="1" x14ac:dyDescent="0.25">
      <c r="J114" s="11" t="s">
        <v>183</v>
      </c>
      <c r="K114" s="11" t="s">
        <v>184</v>
      </c>
      <c r="L114" s="11">
        <v>6</v>
      </c>
      <c r="M114" s="11" t="s">
        <v>48</v>
      </c>
      <c r="N114" s="11">
        <v>4</v>
      </c>
      <c r="O114" s="11">
        <v>5</v>
      </c>
      <c r="P114" s="11" t="s">
        <v>48</v>
      </c>
      <c r="Q114" s="11">
        <v>5</v>
      </c>
      <c r="R114" s="11" t="s">
        <v>48</v>
      </c>
      <c r="S114" s="11" t="s">
        <v>48</v>
      </c>
    </row>
    <row r="115" spans="10:19" hidden="1" x14ac:dyDescent="0.25">
      <c r="J115" s="11" t="s">
        <v>185</v>
      </c>
      <c r="K115" s="11" t="s">
        <v>186</v>
      </c>
      <c r="L115" s="11">
        <v>4</v>
      </c>
      <c r="M115" s="11" t="s">
        <v>48</v>
      </c>
      <c r="N115" s="11">
        <v>2</v>
      </c>
      <c r="O115" s="11">
        <v>2</v>
      </c>
      <c r="P115" s="11" t="s">
        <v>48</v>
      </c>
      <c r="Q115" s="11">
        <v>3</v>
      </c>
      <c r="R115" s="11" t="s">
        <v>48</v>
      </c>
      <c r="S115" s="11" t="s">
        <v>48</v>
      </c>
    </row>
    <row r="116" spans="10:19" hidden="1" x14ac:dyDescent="0.25">
      <c r="J116" s="11" t="s">
        <v>15</v>
      </c>
      <c r="K116" s="11" t="s">
        <v>187</v>
      </c>
      <c r="L116" s="11">
        <v>7</v>
      </c>
      <c r="M116" s="11" t="s">
        <v>48</v>
      </c>
      <c r="N116" s="11">
        <v>1</v>
      </c>
      <c r="O116" s="11">
        <v>1</v>
      </c>
      <c r="P116" s="11" t="s">
        <v>48</v>
      </c>
      <c r="Q116" s="11">
        <v>2</v>
      </c>
      <c r="R116" s="11" t="s">
        <v>48</v>
      </c>
      <c r="S116" s="11" t="s">
        <v>48</v>
      </c>
    </row>
    <row r="117" spans="10:19" hidden="1" x14ac:dyDescent="0.25">
      <c r="J117" s="11" t="s">
        <v>188</v>
      </c>
      <c r="K117" s="11" t="s">
        <v>189</v>
      </c>
      <c r="L117" s="11">
        <v>6</v>
      </c>
      <c r="M117" s="11" t="s">
        <v>48</v>
      </c>
      <c r="N117" s="11">
        <v>2</v>
      </c>
      <c r="O117" s="11">
        <v>3</v>
      </c>
      <c r="P117" s="11" t="s">
        <v>48</v>
      </c>
      <c r="Q117" s="11">
        <v>4</v>
      </c>
      <c r="R117" s="11" t="s">
        <v>48</v>
      </c>
      <c r="S117" s="11" t="s">
        <v>48</v>
      </c>
    </row>
    <row r="118" spans="10:19" hidden="1" x14ac:dyDescent="0.25">
      <c r="J118" s="11" t="s">
        <v>190</v>
      </c>
      <c r="K118" s="11" t="s">
        <v>191</v>
      </c>
      <c r="L118" s="11">
        <v>8</v>
      </c>
      <c r="M118" s="11" t="s">
        <v>48</v>
      </c>
      <c r="N118" s="11">
        <v>2</v>
      </c>
      <c r="O118" s="11">
        <v>3</v>
      </c>
      <c r="P118" s="11" t="s">
        <v>48</v>
      </c>
      <c r="Q118" s="11">
        <v>6</v>
      </c>
      <c r="R118" s="11" t="s">
        <v>48</v>
      </c>
      <c r="S118" s="11" t="s">
        <v>48</v>
      </c>
    </row>
    <row r="119" spans="10:19" hidden="1" x14ac:dyDescent="0.25">
      <c r="J119" s="11" t="s">
        <v>16</v>
      </c>
      <c r="K119" s="11" t="s">
        <v>192</v>
      </c>
      <c r="L119" s="11">
        <v>10</v>
      </c>
      <c r="M119" s="11" t="s">
        <v>48</v>
      </c>
      <c r="N119" s="11">
        <v>1</v>
      </c>
      <c r="O119" s="11">
        <v>1</v>
      </c>
      <c r="P119" s="11" t="s">
        <v>48</v>
      </c>
      <c r="Q119" s="11">
        <v>4</v>
      </c>
      <c r="R119" s="11" t="s">
        <v>48</v>
      </c>
      <c r="S119" s="11" t="s">
        <v>48</v>
      </c>
    </row>
    <row r="120" spans="10:19" hidden="1" x14ac:dyDescent="0.25">
      <c r="J120" s="11" t="s">
        <v>193</v>
      </c>
      <c r="K120" s="11" t="s">
        <v>194</v>
      </c>
      <c r="L120" s="11">
        <v>4</v>
      </c>
      <c r="M120" s="11" t="s">
        <v>48</v>
      </c>
      <c r="N120" s="11">
        <v>5</v>
      </c>
      <c r="O120" s="11">
        <v>5</v>
      </c>
      <c r="P120" s="11" t="s">
        <v>48</v>
      </c>
      <c r="Q120" s="11">
        <v>5</v>
      </c>
      <c r="R120" s="11" t="s">
        <v>48</v>
      </c>
      <c r="S120" s="11" t="s">
        <v>55</v>
      </c>
    </row>
    <row r="121" spans="10:19" hidden="1" x14ac:dyDescent="0.25">
      <c r="J121" s="11" t="s">
        <v>195</v>
      </c>
      <c r="K121" s="11" t="s">
        <v>196</v>
      </c>
      <c r="L121" s="11">
        <v>4</v>
      </c>
      <c r="M121" s="11" t="s">
        <v>48</v>
      </c>
      <c r="N121" s="11">
        <v>5</v>
      </c>
      <c r="O121" s="11">
        <v>7</v>
      </c>
      <c r="P121" s="11" t="s">
        <v>48</v>
      </c>
      <c r="Q121" s="11">
        <v>9</v>
      </c>
      <c r="R121" s="11" t="s">
        <v>48</v>
      </c>
      <c r="S121" s="11" t="s">
        <v>55</v>
      </c>
    </row>
    <row r="122" spans="10:19" hidden="1" x14ac:dyDescent="0.25">
      <c r="J122" s="11" t="s">
        <v>197</v>
      </c>
      <c r="K122" s="11" t="s">
        <v>198</v>
      </c>
      <c r="L122" s="11">
        <v>4</v>
      </c>
      <c r="M122" s="11" t="s">
        <v>48</v>
      </c>
      <c r="N122" s="11">
        <v>3</v>
      </c>
      <c r="O122" s="11">
        <v>3</v>
      </c>
      <c r="P122" s="11" t="s">
        <v>48</v>
      </c>
      <c r="Q122" s="11">
        <v>4</v>
      </c>
      <c r="R122" s="11" t="s">
        <v>48</v>
      </c>
      <c r="S122" s="11" t="s">
        <v>48</v>
      </c>
    </row>
    <row r="123" spans="10:19" hidden="1" x14ac:dyDescent="0.25">
      <c r="J123" s="11" t="s">
        <v>199</v>
      </c>
      <c r="K123" s="11" t="s">
        <v>200</v>
      </c>
      <c r="L123" s="11">
        <v>6</v>
      </c>
      <c r="M123" s="11" t="s">
        <v>48</v>
      </c>
      <c r="N123" s="11">
        <v>5</v>
      </c>
      <c r="O123" s="11">
        <v>5</v>
      </c>
      <c r="P123" s="11" t="s">
        <v>48</v>
      </c>
      <c r="Q123" s="11">
        <v>6</v>
      </c>
      <c r="R123" s="11" t="s">
        <v>48</v>
      </c>
      <c r="S123" s="11" t="s">
        <v>48</v>
      </c>
    </row>
    <row r="124" spans="10:19" hidden="1" x14ac:dyDescent="0.25">
      <c r="J124" s="11" t="s">
        <v>201</v>
      </c>
      <c r="K124" s="11" t="s">
        <v>202</v>
      </c>
      <c r="L124" s="11">
        <v>5</v>
      </c>
      <c r="M124" s="11" t="s">
        <v>48</v>
      </c>
      <c r="N124" s="11">
        <v>2</v>
      </c>
      <c r="O124" s="11">
        <v>3</v>
      </c>
      <c r="P124" s="11" t="s">
        <v>48</v>
      </c>
      <c r="Q124" s="11">
        <v>5</v>
      </c>
      <c r="R124" s="11" t="s">
        <v>48</v>
      </c>
      <c r="S124" s="11" t="s">
        <v>48</v>
      </c>
    </row>
    <row r="125" spans="10:19" hidden="1" x14ac:dyDescent="0.25">
      <c r="J125" s="11" t="s">
        <v>203</v>
      </c>
      <c r="K125" s="11" t="s">
        <v>204</v>
      </c>
      <c r="L125" s="11">
        <v>6</v>
      </c>
      <c r="M125" s="11" t="s">
        <v>48</v>
      </c>
      <c r="N125" s="11">
        <v>3</v>
      </c>
      <c r="O125" s="11">
        <v>4</v>
      </c>
      <c r="P125" s="11" t="s">
        <v>48</v>
      </c>
      <c r="Q125" s="11">
        <v>6</v>
      </c>
      <c r="R125" s="11" t="s">
        <v>48</v>
      </c>
      <c r="S125" s="11" t="s">
        <v>48</v>
      </c>
    </row>
    <row r="126" spans="10:19" hidden="1" x14ac:dyDescent="0.25">
      <c r="J126" s="11" t="s">
        <v>205</v>
      </c>
      <c r="K126" s="11" t="s">
        <v>206</v>
      </c>
      <c r="L126" s="11">
        <v>6</v>
      </c>
      <c r="M126" s="11" t="s">
        <v>48</v>
      </c>
      <c r="N126" s="11">
        <v>6</v>
      </c>
      <c r="O126" s="11">
        <v>6</v>
      </c>
      <c r="P126" s="11" t="s">
        <v>48</v>
      </c>
      <c r="Q126" s="11">
        <v>11</v>
      </c>
      <c r="R126" s="11" t="s">
        <v>48</v>
      </c>
      <c r="S126" s="11" t="s">
        <v>55</v>
      </c>
    </row>
    <row r="127" spans="10:19" hidden="1" x14ac:dyDescent="0.25">
      <c r="J127" s="11" t="s">
        <v>207</v>
      </c>
      <c r="K127" s="11" t="s">
        <v>208</v>
      </c>
      <c r="L127" s="11">
        <v>5</v>
      </c>
      <c r="M127" s="11" t="s">
        <v>48</v>
      </c>
      <c r="N127" s="11">
        <v>5</v>
      </c>
      <c r="O127" s="11">
        <v>7</v>
      </c>
      <c r="P127" s="11" t="s">
        <v>48</v>
      </c>
      <c r="Q127" s="11">
        <v>10</v>
      </c>
      <c r="R127" s="11" t="s">
        <v>48</v>
      </c>
      <c r="S127" s="11" t="s">
        <v>55</v>
      </c>
    </row>
    <row r="128" spans="10:19" hidden="1" x14ac:dyDescent="0.25">
      <c r="J128" s="11" t="s">
        <v>209</v>
      </c>
      <c r="K128" s="11" t="s">
        <v>210</v>
      </c>
      <c r="L128" s="11">
        <v>4</v>
      </c>
      <c r="M128" s="11" t="s">
        <v>48</v>
      </c>
      <c r="N128" s="11">
        <v>3</v>
      </c>
      <c r="O128" s="11">
        <v>5</v>
      </c>
      <c r="P128" s="11" t="s">
        <v>48</v>
      </c>
      <c r="Q128" s="11">
        <v>8</v>
      </c>
      <c r="R128" s="11" t="s">
        <v>48</v>
      </c>
      <c r="S128" s="11" t="s">
        <v>48</v>
      </c>
    </row>
    <row r="129" spans="10:19" hidden="1" x14ac:dyDescent="0.25">
      <c r="J129" s="11" t="s">
        <v>211</v>
      </c>
      <c r="K129" s="11" t="s">
        <v>212</v>
      </c>
      <c r="L129" s="11">
        <v>5</v>
      </c>
      <c r="M129" s="11" t="s">
        <v>48</v>
      </c>
      <c r="N129" s="11">
        <v>3</v>
      </c>
      <c r="O129" s="11">
        <v>4</v>
      </c>
      <c r="P129" s="11" t="s">
        <v>48</v>
      </c>
      <c r="Q129" s="11">
        <v>6</v>
      </c>
      <c r="R129" s="11" t="s">
        <v>48</v>
      </c>
      <c r="S129" s="11" t="s">
        <v>48</v>
      </c>
    </row>
    <row r="130" spans="10:19" hidden="1" x14ac:dyDescent="0.25">
      <c r="J130" s="11" t="s">
        <v>17</v>
      </c>
      <c r="K130" s="11" t="s">
        <v>213</v>
      </c>
      <c r="L130" s="11">
        <v>3</v>
      </c>
      <c r="M130" s="11" t="s">
        <v>48</v>
      </c>
      <c r="N130" s="11">
        <v>2</v>
      </c>
      <c r="O130" s="11">
        <v>3</v>
      </c>
      <c r="P130" s="11" t="s">
        <v>48</v>
      </c>
      <c r="Q130" s="11">
        <v>4</v>
      </c>
      <c r="R130" s="11" t="s">
        <v>48</v>
      </c>
      <c r="S130" s="11" t="s">
        <v>48</v>
      </c>
    </row>
    <row r="131" spans="10:19" hidden="1" x14ac:dyDescent="0.25">
      <c r="J131" s="11" t="s">
        <v>18</v>
      </c>
      <c r="K131" s="11" t="s">
        <v>214</v>
      </c>
      <c r="L131" s="11">
        <v>9</v>
      </c>
      <c r="M131" s="11" t="s">
        <v>48</v>
      </c>
      <c r="N131" s="11">
        <v>1</v>
      </c>
      <c r="O131" s="11">
        <v>1</v>
      </c>
      <c r="P131" s="11" t="s">
        <v>48</v>
      </c>
      <c r="Q131" s="11">
        <v>2</v>
      </c>
      <c r="R131" s="11" t="s">
        <v>48</v>
      </c>
      <c r="S131" s="11" t="s">
        <v>48</v>
      </c>
    </row>
    <row r="132" spans="10:19" hidden="1" x14ac:dyDescent="0.25">
      <c r="J132" s="11" t="s">
        <v>215</v>
      </c>
      <c r="K132" s="11" t="s">
        <v>216</v>
      </c>
      <c r="L132" s="11">
        <v>4</v>
      </c>
      <c r="M132" s="11" t="s">
        <v>48</v>
      </c>
      <c r="N132" s="11">
        <v>3</v>
      </c>
      <c r="O132" s="11">
        <v>3</v>
      </c>
      <c r="P132" s="11" t="s">
        <v>48</v>
      </c>
      <c r="Q132" s="11">
        <v>5</v>
      </c>
      <c r="R132" s="11" t="s">
        <v>48</v>
      </c>
      <c r="S132" s="11" t="s">
        <v>48</v>
      </c>
    </row>
    <row r="133" spans="10:19" hidden="1" x14ac:dyDescent="0.25">
      <c r="J133" s="11" t="s">
        <v>217</v>
      </c>
      <c r="K133" s="11" t="s">
        <v>218</v>
      </c>
      <c r="L133" s="11">
        <v>3</v>
      </c>
      <c r="M133" s="11" t="s">
        <v>48</v>
      </c>
      <c r="N133" s="11">
        <v>3</v>
      </c>
      <c r="O133" s="11">
        <v>3</v>
      </c>
      <c r="P133" s="11" t="s">
        <v>48</v>
      </c>
      <c r="Q133" s="11">
        <v>4</v>
      </c>
      <c r="R133" s="11" t="s">
        <v>48</v>
      </c>
      <c r="S133" s="11" t="s">
        <v>48</v>
      </c>
    </row>
    <row r="134" spans="10:19" hidden="1" x14ac:dyDescent="0.25">
      <c r="J134" s="11" t="s">
        <v>219</v>
      </c>
      <c r="K134" s="11" t="s">
        <v>220</v>
      </c>
      <c r="L134" s="11">
        <v>4</v>
      </c>
      <c r="M134" s="11" t="s">
        <v>48</v>
      </c>
      <c r="N134" s="11">
        <v>3</v>
      </c>
      <c r="O134" s="11">
        <v>3</v>
      </c>
      <c r="P134" s="11" t="s">
        <v>48</v>
      </c>
      <c r="Q134" s="11">
        <v>4</v>
      </c>
      <c r="R134" s="11" t="s">
        <v>48</v>
      </c>
      <c r="S134" s="11" t="s">
        <v>48</v>
      </c>
    </row>
    <row r="135" spans="10:19" hidden="1" x14ac:dyDescent="0.25">
      <c r="J135" s="11" t="s">
        <v>19</v>
      </c>
      <c r="K135" s="11" t="s">
        <v>221</v>
      </c>
      <c r="L135" s="11">
        <v>10</v>
      </c>
      <c r="M135" s="11" t="s">
        <v>48</v>
      </c>
      <c r="N135" s="11">
        <v>1</v>
      </c>
      <c r="O135" s="11">
        <v>1</v>
      </c>
      <c r="P135" s="11" t="s">
        <v>48</v>
      </c>
      <c r="Q135" s="11">
        <v>3</v>
      </c>
      <c r="R135" s="11" t="s">
        <v>48</v>
      </c>
      <c r="S135" s="11" t="s">
        <v>48</v>
      </c>
    </row>
    <row r="136" spans="10:19" hidden="1" x14ac:dyDescent="0.25">
      <c r="J136" s="11" t="s">
        <v>222</v>
      </c>
      <c r="K136" s="11" t="s">
        <v>223</v>
      </c>
      <c r="L136" s="11">
        <v>4</v>
      </c>
      <c r="M136" s="11" t="s">
        <v>48</v>
      </c>
      <c r="N136" s="11">
        <v>3</v>
      </c>
      <c r="O136" s="11">
        <v>3</v>
      </c>
      <c r="P136" s="11" t="s">
        <v>48</v>
      </c>
      <c r="Q136" s="11">
        <v>4</v>
      </c>
      <c r="R136" s="11" t="s">
        <v>48</v>
      </c>
      <c r="S136" s="11" t="s">
        <v>48</v>
      </c>
    </row>
    <row r="137" spans="10:19" hidden="1" x14ac:dyDescent="0.25">
      <c r="J137" s="11" t="s">
        <v>20</v>
      </c>
      <c r="K137" s="11" t="s">
        <v>224</v>
      </c>
      <c r="L137" s="11">
        <v>10</v>
      </c>
      <c r="M137" s="11" t="s">
        <v>48</v>
      </c>
      <c r="N137" s="11">
        <v>1</v>
      </c>
      <c r="O137" s="11">
        <v>1</v>
      </c>
      <c r="P137" s="11" t="s">
        <v>48</v>
      </c>
      <c r="Q137" s="11">
        <v>2</v>
      </c>
      <c r="R137" s="11" t="s">
        <v>48</v>
      </c>
      <c r="S137" s="11" t="s">
        <v>48</v>
      </c>
    </row>
    <row r="138" spans="10:19" hidden="1" x14ac:dyDescent="0.25">
      <c r="J138" s="11" t="s">
        <v>225</v>
      </c>
      <c r="K138" s="11" t="s">
        <v>226</v>
      </c>
      <c r="L138" s="11">
        <v>4</v>
      </c>
      <c r="M138" s="11" t="s">
        <v>48</v>
      </c>
      <c r="N138" s="11">
        <v>3</v>
      </c>
      <c r="O138" s="11">
        <v>4</v>
      </c>
      <c r="P138" s="11" t="s">
        <v>48</v>
      </c>
      <c r="Q138" s="11">
        <v>7</v>
      </c>
      <c r="R138" s="11" t="s">
        <v>48</v>
      </c>
      <c r="S138" s="11" t="s">
        <v>55</v>
      </c>
    </row>
    <row r="139" spans="10:19" hidden="1" x14ac:dyDescent="0.25">
      <c r="J139" s="11" t="s">
        <v>21</v>
      </c>
      <c r="K139" s="11" t="s">
        <v>227</v>
      </c>
      <c r="L139" s="11">
        <v>3</v>
      </c>
      <c r="M139" s="11" t="s">
        <v>48</v>
      </c>
      <c r="N139" s="11">
        <v>3</v>
      </c>
      <c r="O139" s="11">
        <v>3</v>
      </c>
      <c r="P139" s="11" t="s">
        <v>48</v>
      </c>
      <c r="Q139" s="11">
        <v>4</v>
      </c>
      <c r="R139" s="11" t="s">
        <v>48</v>
      </c>
      <c r="S139" s="11" t="s">
        <v>48</v>
      </c>
    </row>
    <row r="140" spans="10:19" hidden="1" x14ac:dyDescent="0.25">
      <c r="J140" s="11" t="s">
        <v>228</v>
      </c>
      <c r="K140" s="11" t="s">
        <v>229</v>
      </c>
      <c r="L140" s="11">
        <v>4</v>
      </c>
      <c r="M140" s="11" t="s">
        <v>48</v>
      </c>
      <c r="N140" s="11">
        <v>2</v>
      </c>
      <c r="O140" s="11">
        <v>2</v>
      </c>
      <c r="P140" s="11" t="s">
        <v>48</v>
      </c>
      <c r="Q140" s="11">
        <v>5</v>
      </c>
      <c r="R140" s="11" t="s">
        <v>48</v>
      </c>
      <c r="S140" s="11" t="s">
        <v>48</v>
      </c>
    </row>
    <row r="141" spans="10:19" hidden="1" x14ac:dyDescent="0.25">
      <c r="J141" s="11" t="s">
        <v>230</v>
      </c>
      <c r="K141" s="11" t="s">
        <v>231</v>
      </c>
      <c r="L141" s="11">
        <v>4</v>
      </c>
      <c r="M141" s="11" t="s">
        <v>48</v>
      </c>
      <c r="N141" s="11">
        <v>3</v>
      </c>
      <c r="O141" s="11">
        <v>3</v>
      </c>
      <c r="P141" s="11" t="s">
        <v>48</v>
      </c>
      <c r="Q141" s="11">
        <v>4</v>
      </c>
      <c r="R141" s="11" t="s">
        <v>48</v>
      </c>
      <c r="S141" s="11" t="s">
        <v>48</v>
      </c>
    </row>
    <row r="142" spans="10:19" hidden="1" x14ac:dyDescent="0.25">
      <c r="J142" s="11" t="s">
        <v>232</v>
      </c>
      <c r="K142" s="11" t="s">
        <v>233</v>
      </c>
      <c r="L142" s="11">
        <v>6</v>
      </c>
      <c r="M142" s="11" t="s">
        <v>48</v>
      </c>
      <c r="N142" s="11">
        <v>2</v>
      </c>
      <c r="O142" s="11">
        <v>3</v>
      </c>
      <c r="P142" s="11" t="s">
        <v>48</v>
      </c>
      <c r="Q142" s="11">
        <v>4</v>
      </c>
      <c r="R142" s="11" t="s">
        <v>48</v>
      </c>
      <c r="S142" s="11" t="s">
        <v>48</v>
      </c>
    </row>
    <row r="143" spans="10:19" hidden="1" x14ac:dyDescent="0.25">
      <c r="J143" s="11" t="s">
        <v>234</v>
      </c>
      <c r="K143" s="11" t="s">
        <v>235</v>
      </c>
      <c r="L143" s="11">
        <v>6</v>
      </c>
      <c r="M143" s="11" t="s">
        <v>48</v>
      </c>
      <c r="N143" s="11">
        <v>6</v>
      </c>
      <c r="O143" s="11">
        <v>7</v>
      </c>
      <c r="P143" s="11" t="s">
        <v>48</v>
      </c>
      <c r="Q143" s="11">
        <v>12</v>
      </c>
      <c r="R143" s="11" t="s">
        <v>48</v>
      </c>
      <c r="S143" s="11" t="s">
        <v>55</v>
      </c>
    </row>
    <row r="144" spans="10:19" hidden="1" x14ac:dyDescent="0.25">
      <c r="J144" s="11" t="s">
        <v>236</v>
      </c>
      <c r="K144" s="11" t="s">
        <v>237</v>
      </c>
      <c r="L144" s="11">
        <v>3</v>
      </c>
      <c r="M144" s="11" t="s">
        <v>48</v>
      </c>
      <c r="N144" s="11">
        <v>2</v>
      </c>
      <c r="O144" s="11">
        <v>2</v>
      </c>
      <c r="P144" s="11" t="s">
        <v>48</v>
      </c>
      <c r="Q144" s="11">
        <v>4</v>
      </c>
      <c r="R144" s="11" t="s">
        <v>48</v>
      </c>
      <c r="S144" s="11" t="s">
        <v>48</v>
      </c>
    </row>
    <row r="145" spans="10:19" hidden="1" x14ac:dyDescent="0.25">
      <c r="J145" s="11" t="s">
        <v>238</v>
      </c>
      <c r="K145" s="11" t="s">
        <v>239</v>
      </c>
      <c r="L145" s="11">
        <v>9</v>
      </c>
      <c r="M145" s="11" t="s">
        <v>48</v>
      </c>
      <c r="N145" s="11">
        <v>2</v>
      </c>
      <c r="O145" s="11">
        <v>3</v>
      </c>
      <c r="P145" s="11" t="s">
        <v>48</v>
      </c>
      <c r="Q145" s="11">
        <v>3</v>
      </c>
      <c r="R145" s="11" t="s">
        <v>48</v>
      </c>
      <c r="S145" s="11" t="s">
        <v>48</v>
      </c>
    </row>
    <row r="146" spans="10:19" hidden="1" x14ac:dyDescent="0.25">
      <c r="J146" s="11" t="s">
        <v>240</v>
      </c>
      <c r="K146" s="11" t="s">
        <v>241</v>
      </c>
      <c r="L146" s="11">
        <v>4</v>
      </c>
      <c r="M146" s="11" t="s">
        <v>48</v>
      </c>
      <c r="N146" s="11">
        <v>2</v>
      </c>
      <c r="O146" s="11">
        <v>2</v>
      </c>
      <c r="P146" s="11" t="s">
        <v>48</v>
      </c>
      <c r="Q146" s="11">
        <v>5</v>
      </c>
      <c r="R146" s="11" t="s">
        <v>48</v>
      </c>
      <c r="S146" s="11" t="s">
        <v>48</v>
      </c>
    </row>
    <row r="147" spans="10:19" hidden="1" x14ac:dyDescent="0.25">
      <c r="J147" s="11" t="s">
        <v>242</v>
      </c>
      <c r="K147" s="11" t="s">
        <v>243</v>
      </c>
      <c r="L147" s="11">
        <v>4</v>
      </c>
      <c r="M147" s="11" t="s">
        <v>48</v>
      </c>
      <c r="N147" s="11">
        <v>4</v>
      </c>
      <c r="O147" s="11">
        <v>5</v>
      </c>
      <c r="P147" s="11" t="s">
        <v>48</v>
      </c>
      <c r="Q147" s="11">
        <v>5</v>
      </c>
      <c r="R147" s="11" t="s">
        <v>48</v>
      </c>
      <c r="S147" s="11" t="s">
        <v>48</v>
      </c>
    </row>
    <row r="148" spans="10:19" hidden="1" x14ac:dyDescent="0.25">
      <c r="J148" s="11" t="s">
        <v>244</v>
      </c>
      <c r="K148" s="11" t="s">
        <v>245</v>
      </c>
      <c r="L148" s="11">
        <v>3</v>
      </c>
      <c r="M148" s="11" t="s">
        <v>48</v>
      </c>
      <c r="N148" s="11">
        <v>3</v>
      </c>
      <c r="O148" s="11">
        <v>3</v>
      </c>
      <c r="P148" s="11" t="s">
        <v>48</v>
      </c>
      <c r="Q148" s="11">
        <v>4</v>
      </c>
      <c r="R148" s="11" t="s">
        <v>48</v>
      </c>
      <c r="S148" s="11" t="s">
        <v>48</v>
      </c>
    </row>
    <row r="149" spans="10:19" hidden="1" x14ac:dyDescent="0.25">
      <c r="J149" s="11" t="s">
        <v>246</v>
      </c>
      <c r="K149" s="11" t="s">
        <v>247</v>
      </c>
      <c r="L149" s="11">
        <v>9</v>
      </c>
      <c r="M149" s="11" t="s">
        <v>48</v>
      </c>
      <c r="N149" s="11">
        <v>1</v>
      </c>
      <c r="O149" s="11">
        <v>1</v>
      </c>
      <c r="P149" s="11" t="s">
        <v>48</v>
      </c>
      <c r="Q149" s="11">
        <v>3</v>
      </c>
      <c r="R149" s="11" t="s">
        <v>48</v>
      </c>
      <c r="S149" s="11" t="s">
        <v>48</v>
      </c>
    </row>
    <row r="150" spans="10:19" hidden="1" x14ac:dyDescent="0.25">
      <c r="J150" s="11" t="s">
        <v>248</v>
      </c>
      <c r="K150" s="11" t="s">
        <v>249</v>
      </c>
      <c r="L150" s="11">
        <v>4</v>
      </c>
      <c r="M150" s="11" t="s">
        <v>48</v>
      </c>
      <c r="N150" s="11">
        <v>2</v>
      </c>
      <c r="O150" s="11">
        <v>2</v>
      </c>
      <c r="P150" s="11" t="s">
        <v>48</v>
      </c>
      <c r="Q150" s="11">
        <v>5</v>
      </c>
      <c r="R150" s="11" t="s">
        <v>48</v>
      </c>
      <c r="S150" s="11" t="s">
        <v>48</v>
      </c>
    </row>
    <row r="151" spans="10:19" hidden="1" x14ac:dyDescent="0.25">
      <c r="J151" s="11" t="s">
        <v>250</v>
      </c>
      <c r="K151" s="11" t="s">
        <v>251</v>
      </c>
      <c r="L151" s="11">
        <v>6</v>
      </c>
      <c r="M151" s="11" t="s">
        <v>48</v>
      </c>
      <c r="N151" s="11">
        <v>3</v>
      </c>
      <c r="O151" s="11">
        <v>4</v>
      </c>
      <c r="P151" s="11" t="s">
        <v>48</v>
      </c>
      <c r="Q151" s="11">
        <v>5</v>
      </c>
      <c r="R151" s="11" t="s">
        <v>48</v>
      </c>
      <c r="S151" s="11" t="s">
        <v>48</v>
      </c>
    </row>
    <row r="152" spans="10:19" hidden="1" x14ac:dyDescent="0.25">
      <c r="J152" s="11" t="s">
        <v>252</v>
      </c>
      <c r="K152" s="11" t="s">
        <v>253</v>
      </c>
      <c r="L152" s="11">
        <v>6</v>
      </c>
      <c r="M152" s="11" t="s">
        <v>48</v>
      </c>
      <c r="N152" s="11">
        <v>4</v>
      </c>
      <c r="O152" s="11">
        <v>4</v>
      </c>
      <c r="P152" s="11" t="s">
        <v>48</v>
      </c>
      <c r="Q152" s="11">
        <v>6</v>
      </c>
      <c r="R152" s="11" t="s">
        <v>48</v>
      </c>
      <c r="S152" s="11" t="s">
        <v>48</v>
      </c>
    </row>
    <row r="153" spans="10:19" hidden="1" x14ac:dyDescent="0.25">
      <c r="J153" s="11" t="s">
        <v>254</v>
      </c>
      <c r="K153" s="11" t="s">
        <v>255</v>
      </c>
      <c r="L153" s="11">
        <v>4</v>
      </c>
      <c r="M153" s="11" t="s">
        <v>48</v>
      </c>
      <c r="N153" s="11">
        <v>4</v>
      </c>
      <c r="O153" s="11">
        <v>5</v>
      </c>
      <c r="P153" s="11" t="s">
        <v>48</v>
      </c>
      <c r="Q153" s="11">
        <v>7</v>
      </c>
      <c r="R153" s="11" t="s">
        <v>48</v>
      </c>
      <c r="S153" s="11" t="s">
        <v>48</v>
      </c>
    </row>
    <row r="154" spans="10:19" hidden="1" x14ac:dyDescent="0.25">
      <c r="J154" s="11" t="s">
        <v>256</v>
      </c>
      <c r="K154" s="11" t="s">
        <v>257</v>
      </c>
      <c r="L154" s="11">
        <v>8</v>
      </c>
      <c r="M154" s="11" t="s">
        <v>48</v>
      </c>
      <c r="N154" s="11">
        <v>1</v>
      </c>
      <c r="O154" s="11">
        <v>1</v>
      </c>
      <c r="P154" s="11" t="s">
        <v>48</v>
      </c>
      <c r="Q154" s="11">
        <v>2</v>
      </c>
      <c r="R154" s="11" t="s">
        <v>48</v>
      </c>
      <c r="S154" s="11" t="s">
        <v>48</v>
      </c>
    </row>
    <row r="155" spans="10:19" hidden="1" x14ac:dyDescent="0.25">
      <c r="J155" s="11" t="s">
        <v>22</v>
      </c>
      <c r="K155" s="11" t="s">
        <v>258</v>
      </c>
      <c r="L155" s="11">
        <v>9</v>
      </c>
      <c r="M155" s="11" t="s">
        <v>48</v>
      </c>
      <c r="N155" s="11">
        <v>1</v>
      </c>
      <c r="O155" s="11">
        <v>1</v>
      </c>
      <c r="P155" s="11" t="s">
        <v>48</v>
      </c>
      <c r="Q155" s="11">
        <v>3</v>
      </c>
      <c r="R155" s="11" t="s">
        <v>48</v>
      </c>
      <c r="S155" s="11" t="s">
        <v>48</v>
      </c>
    </row>
    <row r="156" spans="10:19" hidden="1" x14ac:dyDescent="0.25">
      <c r="J156" s="11" t="s">
        <v>259</v>
      </c>
      <c r="K156" s="11" t="s">
        <v>260</v>
      </c>
      <c r="L156" s="11">
        <v>7</v>
      </c>
      <c r="M156" s="11" t="s">
        <v>48</v>
      </c>
      <c r="N156" s="11">
        <v>1</v>
      </c>
      <c r="O156" s="11">
        <v>1</v>
      </c>
      <c r="P156" s="11" t="s">
        <v>48</v>
      </c>
      <c r="Q156" s="11">
        <v>2</v>
      </c>
      <c r="R156" s="11" t="s">
        <v>48</v>
      </c>
      <c r="S156" s="11" t="s">
        <v>48</v>
      </c>
    </row>
    <row r="157" spans="10:19" hidden="1" x14ac:dyDescent="0.25">
      <c r="J157" s="11" t="s">
        <v>261</v>
      </c>
      <c r="K157" s="11" t="s">
        <v>262</v>
      </c>
      <c r="L157" s="11">
        <v>3</v>
      </c>
      <c r="M157" s="11" t="s">
        <v>48</v>
      </c>
      <c r="N157" s="11">
        <v>3</v>
      </c>
      <c r="O157" s="11">
        <v>4</v>
      </c>
      <c r="P157" s="11" t="s">
        <v>48</v>
      </c>
      <c r="Q157" s="11">
        <v>5</v>
      </c>
      <c r="R157" s="11" t="s">
        <v>48</v>
      </c>
      <c r="S157" s="11" t="s">
        <v>55</v>
      </c>
    </row>
    <row r="158" spans="10:19" hidden="1" x14ac:dyDescent="0.25">
      <c r="J158" s="11" t="s">
        <v>263</v>
      </c>
      <c r="K158" s="11" t="s">
        <v>264</v>
      </c>
      <c r="L158" s="11">
        <v>9</v>
      </c>
      <c r="M158" s="11" t="s">
        <v>48</v>
      </c>
      <c r="N158" s="11">
        <v>2</v>
      </c>
      <c r="O158" s="11">
        <v>3</v>
      </c>
      <c r="P158" s="11" t="s">
        <v>48</v>
      </c>
      <c r="Q158" s="11">
        <v>8</v>
      </c>
      <c r="R158" s="11" t="s">
        <v>48</v>
      </c>
      <c r="S158" s="11" t="s">
        <v>48</v>
      </c>
    </row>
    <row r="159" spans="10:19" hidden="1" x14ac:dyDescent="0.25">
      <c r="J159" s="11" t="s">
        <v>265</v>
      </c>
      <c r="K159" s="11" t="s">
        <v>266</v>
      </c>
      <c r="L159" s="11">
        <v>6</v>
      </c>
      <c r="M159" s="11" t="s">
        <v>48</v>
      </c>
      <c r="N159" s="11">
        <v>3</v>
      </c>
      <c r="O159" s="11">
        <v>3</v>
      </c>
      <c r="P159" s="11" t="s">
        <v>48</v>
      </c>
      <c r="Q159" s="11">
        <v>6</v>
      </c>
      <c r="R159" s="11" t="s">
        <v>48</v>
      </c>
      <c r="S159" s="11" t="s">
        <v>48</v>
      </c>
    </row>
    <row r="160" spans="10:19" hidden="1" x14ac:dyDescent="0.25">
      <c r="J160" s="11" t="s">
        <v>267</v>
      </c>
      <c r="K160" s="11" t="s">
        <v>268</v>
      </c>
      <c r="L160" s="11">
        <v>6</v>
      </c>
      <c r="M160" s="11" t="s">
        <v>48</v>
      </c>
      <c r="N160" s="11">
        <v>4</v>
      </c>
      <c r="O160" s="11">
        <v>4</v>
      </c>
      <c r="P160" s="11" t="s">
        <v>48</v>
      </c>
      <c r="Q160" s="11">
        <v>6</v>
      </c>
      <c r="R160" s="11" t="s">
        <v>48</v>
      </c>
      <c r="S160" s="11" t="s">
        <v>48</v>
      </c>
    </row>
    <row r="161" spans="10:19" hidden="1" x14ac:dyDescent="0.25">
      <c r="J161" s="11" t="s">
        <v>269</v>
      </c>
      <c r="K161" s="11" t="s">
        <v>270</v>
      </c>
      <c r="L161" s="11">
        <v>3</v>
      </c>
      <c r="M161" s="11" t="s">
        <v>48</v>
      </c>
      <c r="N161" s="11">
        <v>3</v>
      </c>
      <c r="O161" s="11">
        <v>3</v>
      </c>
      <c r="P161" s="11" t="s">
        <v>48</v>
      </c>
      <c r="Q161" s="11">
        <v>3</v>
      </c>
      <c r="R161" s="11" t="s">
        <v>48</v>
      </c>
      <c r="S161" s="11" t="s">
        <v>48</v>
      </c>
    </row>
    <row r="162" spans="10:19" hidden="1" x14ac:dyDescent="0.25">
      <c r="J162" s="11" t="s">
        <v>271</v>
      </c>
      <c r="K162" s="11" t="s">
        <v>272</v>
      </c>
      <c r="L162" s="11">
        <v>4</v>
      </c>
      <c r="M162" s="11" t="s">
        <v>48</v>
      </c>
      <c r="N162" s="11">
        <v>3</v>
      </c>
      <c r="O162" s="11">
        <v>4</v>
      </c>
      <c r="P162" s="11" t="s">
        <v>48</v>
      </c>
      <c r="Q162" s="11">
        <v>6</v>
      </c>
      <c r="R162" s="11" t="s">
        <v>48</v>
      </c>
      <c r="S162" s="11" t="s">
        <v>48</v>
      </c>
    </row>
    <row r="163" spans="10:19" hidden="1" x14ac:dyDescent="0.25">
      <c r="J163" s="11" t="s">
        <v>273</v>
      </c>
      <c r="K163" s="11" t="s">
        <v>274</v>
      </c>
      <c r="L163" s="11">
        <v>6</v>
      </c>
      <c r="M163" s="11" t="s">
        <v>48</v>
      </c>
      <c r="N163" s="11">
        <v>2</v>
      </c>
      <c r="O163" s="11">
        <v>3</v>
      </c>
      <c r="P163" s="11" t="s">
        <v>48</v>
      </c>
      <c r="Q163" s="11">
        <v>4</v>
      </c>
      <c r="R163" s="11" t="s">
        <v>48</v>
      </c>
      <c r="S163" s="11" t="s">
        <v>48</v>
      </c>
    </row>
    <row r="164" spans="10:19" hidden="1" x14ac:dyDescent="0.25">
      <c r="J164" s="11" t="s">
        <v>275</v>
      </c>
      <c r="K164" s="11" t="s">
        <v>276</v>
      </c>
      <c r="L164" s="11">
        <v>4</v>
      </c>
      <c r="M164" s="11" t="s">
        <v>48</v>
      </c>
      <c r="N164" s="11">
        <v>1</v>
      </c>
      <c r="O164" s="11">
        <v>1</v>
      </c>
      <c r="P164" s="11" t="s">
        <v>48</v>
      </c>
      <c r="Q164" s="11">
        <v>4</v>
      </c>
      <c r="R164" s="11" t="s">
        <v>48</v>
      </c>
      <c r="S164" s="11" t="s">
        <v>48</v>
      </c>
    </row>
    <row r="165" spans="10:19" hidden="1" x14ac:dyDescent="0.25">
      <c r="J165" s="11" t="s">
        <v>277</v>
      </c>
      <c r="K165" s="11" t="s">
        <v>278</v>
      </c>
      <c r="L165" s="11">
        <v>6</v>
      </c>
      <c r="M165" s="11" t="s">
        <v>48</v>
      </c>
      <c r="N165" s="11">
        <v>8</v>
      </c>
      <c r="O165" s="11">
        <v>10</v>
      </c>
      <c r="P165" s="11" t="s">
        <v>48</v>
      </c>
      <c r="Q165" s="11">
        <v>10</v>
      </c>
      <c r="R165" s="11" t="s">
        <v>48</v>
      </c>
      <c r="S165" s="11" t="s">
        <v>48</v>
      </c>
    </row>
    <row r="166" spans="10:19" hidden="1" x14ac:dyDescent="0.25">
      <c r="J166" s="11" t="s">
        <v>279</v>
      </c>
      <c r="K166" s="11" t="s">
        <v>280</v>
      </c>
      <c r="L166" s="11">
        <v>4</v>
      </c>
      <c r="M166" s="11" t="s">
        <v>48</v>
      </c>
      <c r="N166" s="11">
        <v>3</v>
      </c>
      <c r="O166" s="11">
        <v>3</v>
      </c>
      <c r="P166" s="11" t="s">
        <v>48</v>
      </c>
      <c r="Q166" s="11">
        <v>4</v>
      </c>
      <c r="R166" s="11" t="s">
        <v>48</v>
      </c>
      <c r="S166" s="11" t="s">
        <v>48</v>
      </c>
    </row>
    <row r="167" spans="10:19" hidden="1" x14ac:dyDescent="0.25">
      <c r="J167" s="11" t="s">
        <v>281</v>
      </c>
      <c r="K167" s="11" t="s">
        <v>282</v>
      </c>
      <c r="L167" s="11">
        <v>6</v>
      </c>
      <c r="M167" s="11" t="s">
        <v>48</v>
      </c>
      <c r="N167" s="11">
        <v>5</v>
      </c>
      <c r="O167" s="11">
        <v>5</v>
      </c>
      <c r="P167" s="11" t="s">
        <v>48</v>
      </c>
      <c r="Q167" s="11">
        <v>5</v>
      </c>
      <c r="R167" s="11" t="s">
        <v>48</v>
      </c>
      <c r="S167" s="11" t="s">
        <v>48</v>
      </c>
    </row>
    <row r="168" spans="10:19" hidden="1" x14ac:dyDescent="0.25">
      <c r="J168" s="11" t="s">
        <v>283</v>
      </c>
      <c r="K168" s="11" t="s">
        <v>284</v>
      </c>
      <c r="L168" s="11">
        <v>6</v>
      </c>
      <c r="M168" s="11" t="s">
        <v>48</v>
      </c>
      <c r="N168" s="11">
        <v>3</v>
      </c>
      <c r="O168" s="11">
        <v>3</v>
      </c>
      <c r="P168" s="11" t="s">
        <v>48</v>
      </c>
      <c r="Q168" s="11">
        <v>5</v>
      </c>
      <c r="R168" s="11" t="s">
        <v>48</v>
      </c>
      <c r="S168" s="11" t="s">
        <v>48</v>
      </c>
    </row>
    <row r="169" spans="10:19" hidden="1" x14ac:dyDescent="0.25">
      <c r="J169" s="11" t="s">
        <v>285</v>
      </c>
      <c r="K169" s="11" t="s">
        <v>286</v>
      </c>
      <c r="L169" s="11">
        <v>6</v>
      </c>
      <c r="M169" s="11" t="s">
        <v>48</v>
      </c>
      <c r="N169" s="11">
        <v>3</v>
      </c>
      <c r="O169" s="11">
        <v>3</v>
      </c>
      <c r="P169" s="11" t="s">
        <v>48</v>
      </c>
      <c r="Q169" s="11">
        <v>4</v>
      </c>
      <c r="R169" s="11" t="s">
        <v>48</v>
      </c>
      <c r="S169" s="11" t="s">
        <v>48</v>
      </c>
    </row>
    <row r="170" spans="10:19" hidden="1" x14ac:dyDescent="0.25">
      <c r="J170" s="11" t="s">
        <v>287</v>
      </c>
      <c r="K170" s="11" t="s">
        <v>288</v>
      </c>
      <c r="L170" s="11">
        <v>2</v>
      </c>
      <c r="M170" s="11" t="s">
        <v>48</v>
      </c>
      <c r="N170" s="11"/>
      <c r="O170" s="11"/>
      <c r="P170" s="11" t="s">
        <v>48</v>
      </c>
      <c r="Q170" s="11"/>
      <c r="R170" s="11" t="s">
        <v>48</v>
      </c>
      <c r="S170" s="11" t="s">
        <v>48</v>
      </c>
    </row>
    <row r="171" spans="10:19" hidden="1" x14ac:dyDescent="0.25">
      <c r="J171" s="11" t="s">
        <v>289</v>
      </c>
      <c r="K171" s="11" t="s">
        <v>290</v>
      </c>
      <c r="L171" s="11">
        <v>6</v>
      </c>
      <c r="M171" s="11" t="s">
        <v>48</v>
      </c>
      <c r="N171" s="11">
        <v>8</v>
      </c>
      <c r="O171" s="11">
        <v>9</v>
      </c>
      <c r="P171" s="11" t="s">
        <v>48</v>
      </c>
      <c r="Q171" s="11">
        <v>9</v>
      </c>
      <c r="R171" s="11" t="s">
        <v>48</v>
      </c>
      <c r="S171" s="11" t="s">
        <v>48</v>
      </c>
    </row>
    <row r="172" spans="10:19" hidden="1" x14ac:dyDescent="0.25">
      <c r="J172" s="11" t="s">
        <v>291</v>
      </c>
      <c r="K172" s="11" t="s">
        <v>292</v>
      </c>
      <c r="L172" s="11">
        <v>9</v>
      </c>
      <c r="M172" s="11" t="s">
        <v>48</v>
      </c>
      <c r="N172" s="11">
        <v>2</v>
      </c>
      <c r="O172" s="11">
        <v>3</v>
      </c>
      <c r="P172" s="11" t="s">
        <v>48</v>
      </c>
      <c r="Q172" s="11">
        <v>7</v>
      </c>
      <c r="R172" s="11" t="s">
        <v>48</v>
      </c>
      <c r="S172" s="11" t="s">
        <v>48</v>
      </c>
    </row>
    <row r="173" spans="10:19" hidden="1" x14ac:dyDescent="0.25">
      <c r="J173" s="11" t="s">
        <v>293</v>
      </c>
      <c r="K173" s="11" t="s">
        <v>294</v>
      </c>
      <c r="L173" s="11">
        <v>7</v>
      </c>
      <c r="M173" s="11" t="s">
        <v>48</v>
      </c>
      <c r="N173" s="11">
        <v>1</v>
      </c>
      <c r="O173" s="11">
        <v>1</v>
      </c>
      <c r="P173" s="11" t="s">
        <v>48</v>
      </c>
      <c r="Q173" s="11">
        <v>2</v>
      </c>
      <c r="R173" s="11" t="s">
        <v>48</v>
      </c>
      <c r="S173" s="11" t="s">
        <v>48</v>
      </c>
    </row>
    <row r="174" spans="10:19" hidden="1" x14ac:dyDescent="0.25">
      <c r="J174" s="11" t="s">
        <v>295</v>
      </c>
      <c r="K174" s="11" t="s">
        <v>296</v>
      </c>
      <c r="L174" s="11">
        <v>6</v>
      </c>
      <c r="M174" s="11" t="s">
        <v>48</v>
      </c>
      <c r="N174" s="11">
        <v>4</v>
      </c>
      <c r="O174" s="11">
        <v>4</v>
      </c>
      <c r="P174" s="11" t="s">
        <v>48</v>
      </c>
      <c r="Q174" s="11">
        <v>5</v>
      </c>
      <c r="R174" s="11" t="s">
        <v>48</v>
      </c>
      <c r="S174" s="11" t="s">
        <v>48</v>
      </c>
    </row>
    <row r="175" spans="10:19" hidden="1" x14ac:dyDescent="0.25">
      <c r="J175" s="11" t="s">
        <v>297</v>
      </c>
      <c r="K175" s="11" t="s">
        <v>298</v>
      </c>
      <c r="L175" s="11">
        <v>9</v>
      </c>
      <c r="M175" s="11" t="s">
        <v>48</v>
      </c>
      <c r="N175" s="11">
        <v>2</v>
      </c>
      <c r="O175" s="11">
        <v>3</v>
      </c>
      <c r="P175" s="11" t="s">
        <v>48</v>
      </c>
      <c r="Q175" s="11">
        <v>3</v>
      </c>
      <c r="R175" s="11" t="s">
        <v>48</v>
      </c>
      <c r="S175" s="11" t="s">
        <v>48</v>
      </c>
    </row>
    <row r="176" spans="10:19" hidden="1" x14ac:dyDescent="0.25">
      <c r="J176" s="11" t="s">
        <v>299</v>
      </c>
      <c r="K176" s="11" t="s">
        <v>300</v>
      </c>
      <c r="L176" s="11">
        <v>4</v>
      </c>
      <c r="M176" s="11" t="s">
        <v>48</v>
      </c>
      <c r="N176" s="11">
        <v>5</v>
      </c>
      <c r="O176" s="11">
        <v>5</v>
      </c>
      <c r="P176" s="11" t="s">
        <v>48</v>
      </c>
      <c r="Q176" s="11">
        <v>5</v>
      </c>
      <c r="R176" s="11" t="s">
        <v>48</v>
      </c>
      <c r="S176" s="11" t="s">
        <v>55</v>
      </c>
    </row>
    <row r="177" spans="10:19" hidden="1" x14ac:dyDescent="0.25">
      <c r="J177" s="11" t="s">
        <v>301</v>
      </c>
      <c r="K177" s="11" t="s">
        <v>302</v>
      </c>
      <c r="L177" s="11">
        <v>6</v>
      </c>
      <c r="M177" s="11" t="s">
        <v>48</v>
      </c>
      <c r="N177" s="11">
        <v>2</v>
      </c>
      <c r="O177" s="11">
        <v>2</v>
      </c>
      <c r="P177" s="11" t="s">
        <v>48</v>
      </c>
      <c r="Q177" s="11">
        <v>5</v>
      </c>
      <c r="R177" s="11" t="s">
        <v>48</v>
      </c>
      <c r="S177" s="11" t="s">
        <v>48</v>
      </c>
    </row>
    <row r="178" spans="10:19" hidden="1" x14ac:dyDescent="0.25">
      <c r="J178" s="11" t="s">
        <v>303</v>
      </c>
      <c r="K178" s="11" t="s">
        <v>304</v>
      </c>
      <c r="L178" s="11">
        <v>6</v>
      </c>
      <c r="M178" s="11" t="s">
        <v>48</v>
      </c>
      <c r="N178" s="11">
        <v>4</v>
      </c>
      <c r="O178" s="11">
        <v>4</v>
      </c>
      <c r="P178" s="11" t="s">
        <v>48</v>
      </c>
      <c r="Q178" s="11">
        <v>6</v>
      </c>
      <c r="R178" s="11" t="s">
        <v>48</v>
      </c>
      <c r="S178" s="11" t="s">
        <v>48</v>
      </c>
    </row>
    <row r="179" spans="10:19" hidden="1" x14ac:dyDescent="0.25">
      <c r="J179" s="11" t="s">
        <v>305</v>
      </c>
      <c r="K179" s="11" t="s">
        <v>306</v>
      </c>
      <c r="L179" s="11">
        <v>3</v>
      </c>
      <c r="M179" s="11" t="s">
        <v>48</v>
      </c>
      <c r="N179" s="11">
        <v>3</v>
      </c>
      <c r="O179" s="11">
        <v>3</v>
      </c>
      <c r="P179" s="11" t="s">
        <v>48</v>
      </c>
      <c r="Q179" s="11">
        <v>6</v>
      </c>
      <c r="R179" s="11" t="s">
        <v>48</v>
      </c>
      <c r="S179" s="11" t="s">
        <v>48</v>
      </c>
    </row>
    <row r="180" spans="10:19" hidden="1" x14ac:dyDescent="0.25">
      <c r="J180" s="11" t="s">
        <v>307</v>
      </c>
      <c r="K180" s="11" t="s">
        <v>308</v>
      </c>
      <c r="L180" s="11">
        <v>6</v>
      </c>
      <c r="M180" s="11" t="s">
        <v>48</v>
      </c>
      <c r="N180" s="11">
        <v>5</v>
      </c>
      <c r="O180" s="11">
        <v>5</v>
      </c>
      <c r="P180" s="11" t="s">
        <v>48</v>
      </c>
      <c r="Q180" s="11">
        <v>7</v>
      </c>
      <c r="R180" s="11" t="s">
        <v>48</v>
      </c>
      <c r="S180" s="11" t="s">
        <v>48</v>
      </c>
    </row>
    <row r="181" spans="10:19" hidden="1" x14ac:dyDescent="0.25">
      <c r="J181" s="11" t="s">
        <v>311</v>
      </c>
      <c r="K181" s="11" t="s">
        <v>312</v>
      </c>
      <c r="L181" s="11">
        <v>6</v>
      </c>
      <c r="M181" s="11" t="s">
        <v>48</v>
      </c>
      <c r="N181" s="11">
        <v>6</v>
      </c>
      <c r="O181" s="11">
        <v>6</v>
      </c>
      <c r="P181" s="11" t="s">
        <v>48</v>
      </c>
      <c r="Q181" s="11">
        <v>11</v>
      </c>
      <c r="R181" s="11" t="s">
        <v>48</v>
      </c>
      <c r="S181" s="11" t="s">
        <v>55</v>
      </c>
    </row>
    <row r="182" spans="10:19" hidden="1" x14ac:dyDescent="0.25">
      <c r="J182" s="11" t="s">
        <v>313</v>
      </c>
      <c r="K182" s="11" t="s">
        <v>314</v>
      </c>
      <c r="L182" s="11">
        <v>4</v>
      </c>
      <c r="M182" s="11" t="s">
        <v>48</v>
      </c>
      <c r="N182" s="11">
        <v>4</v>
      </c>
      <c r="O182" s="11">
        <v>5</v>
      </c>
      <c r="P182" s="11" t="s">
        <v>48</v>
      </c>
      <c r="Q182" s="11">
        <v>6</v>
      </c>
      <c r="R182" s="11" t="s">
        <v>48</v>
      </c>
      <c r="S182" s="11" t="s">
        <v>48</v>
      </c>
    </row>
    <row r="183" spans="10:19" hidden="1" x14ac:dyDescent="0.25">
      <c r="J183" s="11" t="s">
        <v>23</v>
      </c>
      <c r="K183" s="11" t="s">
        <v>315</v>
      </c>
      <c r="L183" s="11">
        <v>7</v>
      </c>
      <c r="M183" s="11" t="s">
        <v>48</v>
      </c>
      <c r="N183" s="11">
        <v>1</v>
      </c>
      <c r="O183" s="11">
        <v>1</v>
      </c>
      <c r="P183" s="11" t="s">
        <v>48</v>
      </c>
      <c r="Q183" s="11">
        <v>2</v>
      </c>
      <c r="R183" s="11" t="s">
        <v>48</v>
      </c>
      <c r="S183" s="11" t="s">
        <v>48</v>
      </c>
    </row>
    <row r="184" spans="10:19" hidden="1" x14ac:dyDescent="0.25">
      <c r="J184" s="11" t="s">
        <v>316</v>
      </c>
      <c r="K184" s="11" t="s">
        <v>317</v>
      </c>
      <c r="L184" s="11">
        <v>6</v>
      </c>
      <c r="M184" s="11" t="s">
        <v>48</v>
      </c>
      <c r="N184" s="11">
        <v>5</v>
      </c>
      <c r="O184" s="11">
        <v>6</v>
      </c>
      <c r="P184" s="11" t="s">
        <v>48</v>
      </c>
      <c r="Q184" s="11">
        <v>6</v>
      </c>
      <c r="R184" s="11" t="s">
        <v>48</v>
      </c>
      <c r="S184" s="11" t="s">
        <v>48</v>
      </c>
    </row>
    <row r="185" spans="10:19" hidden="1" x14ac:dyDescent="0.25">
      <c r="J185" s="11" t="s">
        <v>318</v>
      </c>
      <c r="K185" s="11" t="s">
        <v>319</v>
      </c>
      <c r="L185" s="11">
        <v>4</v>
      </c>
      <c r="M185" s="11" t="s">
        <v>48</v>
      </c>
      <c r="N185" s="11">
        <v>4</v>
      </c>
      <c r="O185" s="11">
        <v>4</v>
      </c>
      <c r="P185" s="11" t="s">
        <v>48</v>
      </c>
      <c r="Q185" s="11">
        <v>5</v>
      </c>
      <c r="R185" s="11" t="s">
        <v>48</v>
      </c>
      <c r="S185" s="11" t="s">
        <v>48</v>
      </c>
    </row>
    <row r="186" spans="10:19" hidden="1" x14ac:dyDescent="0.25">
      <c r="J186" s="11" t="s">
        <v>320</v>
      </c>
      <c r="K186" s="11" t="s">
        <v>321</v>
      </c>
      <c r="L186" s="11">
        <v>5</v>
      </c>
      <c r="M186" s="11" t="s">
        <v>48</v>
      </c>
      <c r="N186" s="11">
        <v>3</v>
      </c>
      <c r="O186" s="11">
        <v>4</v>
      </c>
      <c r="P186" s="11" t="s">
        <v>48</v>
      </c>
      <c r="Q186" s="11">
        <v>5</v>
      </c>
      <c r="R186" s="11" t="s">
        <v>48</v>
      </c>
      <c r="S186" s="11" t="s">
        <v>48</v>
      </c>
    </row>
    <row r="187" spans="10:19" hidden="1" x14ac:dyDescent="0.25">
      <c r="J187" s="11" t="s">
        <v>322</v>
      </c>
      <c r="K187" s="11" t="s">
        <v>323</v>
      </c>
      <c r="L187" s="11">
        <v>6</v>
      </c>
      <c r="M187" s="11" t="s">
        <v>48</v>
      </c>
      <c r="N187" s="11">
        <v>4</v>
      </c>
      <c r="O187" s="11">
        <v>5</v>
      </c>
      <c r="P187" s="11" t="s">
        <v>48</v>
      </c>
      <c r="Q187" s="11">
        <v>5</v>
      </c>
      <c r="R187" s="11" t="s">
        <v>48</v>
      </c>
      <c r="S187" s="11" t="s">
        <v>48</v>
      </c>
    </row>
    <row r="188" spans="10:19" hidden="1" x14ac:dyDescent="0.25">
      <c r="J188" s="11" t="s">
        <v>324</v>
      </c>
      <c r="K188" s="11" t="s">
        <v>325</v>
      </c>
      <c r="L188" s="11">
        <v>6</v>
      </c>
      <c r="M188" s="11" t="s">
        <v>48</v>
      </c>
      <c r="N188" s="11">
        <v>4</v>
      </c>
      <c r="O188" s="11">
        <v>4</v>
      </c>
      <c r="P188" s="11" t="s">
        <v>48</v>
      </c>
      <c r="Q188" s="11">
        <v>8</v>
      </c>
      <c r="R188" s="11" t="s">
        <v>48</v>
      </c>
      <c r="S188" s="11" t="s">
        <v>48</v>
      </c>
    </row>
    <row r="189" spans="10:19" hidden="1" x14ac:dyDescent="0.25">
      <c r="J189" s="11" t="s">
        <v>326</v>
      </c>
      <c r="K189" s="11" t="s">
        <v>327</v>
      </c>
      <c r="L189" s="11">
        <v>6</v>
      </c>
      <c r="M189" s="11" t="s">
        <v>48</v>
      </c>
      <c r="N189" s="11">
        <v>5</v>
      </c>
      <c r="O189" s="11">
        <v>6</v>
      </c>
      <c r="P189" s="11" t="s">
        <v>48</v>
      </c>
      <c r="Q189" s="11">
        <v>6</v>
      </c>
      <c r="R189" s="11" t="s">
        <v>48</v>
      </c>
      <c r="S189" s="11" t="s">
        <v>55</v>
      </c>
    </row>
    <row r="190" spans="10:19" hidden="1" x14ac:dyDescent="0.25">
      <c r="J190" s="11" t="s">
        <v>328</v>
      </c>
      <c r="K190" s="11" t="s">
        <v>329</v>
      </c>
      <c r="L190" s="11">
        <v>6</v>
      </c>
      <c r="M190" s="11" t="s">
        <v>48</v>
      </c>
      <c r="N190" s="11">
        <v>5</v>
      </c>
      <c r="O190" s="11">
        <v>5</v>
      </c>
      <c r="P190" s="11" t="s">
        <v>48</v>
      </c>
      <c r="Q190" s="11">
        <v>9</v>
      </c>
      <c r="R190" s="11" t="s">
        <v>48</v>
      </c>
      <c r="S190" s="11" t="s">
        <v>48</v>
      </c>
    </row>
    <row r="191" spans="10:19" hidden="1" x14ac:dyDescent="0.25">
      <c r="J191" s="11" t="s">
        <v>24</v>
      </c>
      <c r="K191" s="11" t="s">
        <v>330</v>
      </c>
      <c r="L191" s="11">
        <v>8</v>
      </c>
      <c r="M191" s="11" t="s">
        <v>48</v>
      </c>
      <c r="N191" s="11">
        <v>1</v>
      </c>
      <c r="O191" s="11">
        <v>1</v>
      </c>
      <c r="P191" s="11" t="s">
        <v>48</v>
      </c>
      <c r="Q191" s="11">
        <v>2</v>
      </c>
      <c r="R191" s="11" t="s">
        <v>48</v>
      </c>
      <c r="S191" s="11" t="s">
        <v>48</v>
      </c>
    </row>
    <row r="192" spans="10:19" hidden="1" x14ac:dyDescent="0.25">
      <c r="J192" s="11" t="s">
        <v>331</v>
      </c>
      <c r="K192" s="11" t="s">
        <v>332</v>
      </c>
      <c r="L192" s="11">
        <v>4</v>
      </c>
      <c r="M192" s="11" t="s">
        <v>48</v>
      </c>
      <c r="N192" s="11">
        <v>2</v>
      </c>
      <c r="O192" s="11">
        <v>2</v>
      </c>
      <c r="P192" s="11" t="s">
        <v>48</v>
      </c>
      <c r="Q192" s="11">
        <v>5</v>
      </c>
      <c r="R192" s="11" t="s">
        <v>48</v>
      </c>
      <c r="S192" s="11" t="s">
        <v>48</v>
      </c>
    </row>
    <row r="193" spans="10:19" hidden="1" x14ac:dyDescent="0.25">
      <c r="J193" s="11" t="s">
        <v>333</v>
      </c>
      <c r="K193" s="11" t="s">
        <v>334</v>
      </c>
      <c r="L193" s="11">
        <v>4</v>
      </c>
      <c r="M193" s="11" t="s">
        <v>48</v>
      </c>
      <c r="N193" s="11">
        <v>3</v>
      </c>
      <c r="O193" s="11">
        <v>4</v>
      </c>
      <c r="P193" s="11" t="s">
        <v>48</v>
      </c>
      <c r="Q193" s="11">
        <v>6</v>
      </c>
      <c r="R193" s="11" t="s">
        <v>48</v>
      </c>
      <c r="S193" s="11" t="s">
        <v>48</v>
      </c>
    </row>
    <row r="194" spans="10:19" hidden="1" x14ac:dyDescent="0.25">
      <c r="J194" s="11" t="s">
        <v>336</v>
      </c>
      <c r="K194" s="11" t="s">
        <v>337</v>
      </c>
      <c r="L194" s="11">
        <v>6</v>
      </c>
      <c r="M194" s="11" t="s">
        <v>48</v>
      </c>
      <c r="N194" s="11">
        <v>9</v>
      </c>
      <c r="O194" s="11">
        <v>10</v>
      </c>
      <c r="P194" s="11" t="s">
        <v>48</v>
      </c>
      <c r="Q194" s="11">
        <v>10</v>
      </c>
      <c r="R194" s="11" t="s">
        <v>48</v>
      </c>
      <c r="S194" s="11" t="s">
        <v>48</v>
      </c>
    </row>
    <row r="195" spans="10:19" hidden="1" x14ac:dyDescent="0.25">
      <c r="J195" s="11" t="s">
        <v>338</v>
      </c>
      <c r="K195" s="11" t="s">
        <v>339</v>
      </c>
      <c r="L195" s="11">
        <v>4</v>
      </c>
      <c r="M195" s="11" t="s">
        <v>48</v>
      </c>
      <c r="N195" s="11">
        <v>3</v>
      </c>
      <c r="O195" s="11" t="s">
        <v>340</v>
      </c>
      <c r="P195" s="11" t="s">
        <v>55</v>
      </c>
      <c r="Q195" s="11" t="s">
        <v>340</v>
      </c>
      <c r="R195" s="11" t="s">
        <v>48</v>
      </c>
      <c r="S195" s="11" t="s">
        <v>55</v>
      </c>
    </row>
    <row r="196" spans="10:19" hidden="1" x14ac:dyDescent="0.25">
      <c r="J196" s="11" t="s">
        <v>341</v>
      </c>
      <c r="K196" s="11" t="s">
        <v>342</v>
      </c>
      <c r="L196" s="11">
        <v>5</v>
      </c>
      <c r="M196" s="11" t="s">
        <v>48</v>
      </c>
      <c r="N196" s="11">
        <v>3</v>
      </c>
      <c r="O196" s="11">
        <v>4</v>
      </c>
      <c r="P196" s="11" t="s">
        <v>48</v>
      </c>
      <c r="Q196" s="11">
        <v>7</v>
      </c>
      <c r="R196" s="11" t="s">
        <v>48</v>
      </c>
      <c r="S196" s="11" t="s">
        <v>48</v>
      </c>
    </row>
    <row r="197" spans="10:19" hidden="1" x14ac:dyDescent="0.25">
      <c r="J197" s="11" t="s">
        <v>343</v>
      </c>
      <c r="K197" s="11" t="s">
        <v>344</v>
      </c>
      <c r="L197" s="11">
        <v>6</v>
      </c>
      <c r="M197" s="11" t="s">
        <v>48</v>
      </c>
      <c r="N197" s="11">
        <v>5</v>
      </c>
      <c r="O197" s="11">
        <v>6</v>
      </c>
      <c r="P197" s="11" t="s">
        <v>48</v>
      </c>
      <c r="Q197" s="11">
        <v>6</v>
      </c>
      <c r="R197" s="11" t="s">
        <v>48</v>
      </c>
      <c r="S197" s="11" t="s">
        <v>48</v>
      </c>
    </row>
    <row r="198" spans="10:19" hidden="1" x14ac:dyDescent="0.25">
      <c r="J198" s="11" t="s">
        <v>345</v>
      </c>
      <c r="K198" s="11" t="s">
        <v>346</v>
      </c>
      <c r="L198" s="11">
        <v>5</v>
      </c>
      <c r="M198" s="11" t="s">
        <v>48</v>
      </c>
      <c r="N198" s="11">
        <v>5</v>
      </c>
      <c r="O198" s="11">
        <v>5</v>
      </c>
      <c r="P198" s="11" t="s">
        <v>48</v>
      </c>
      <c r="Q198" s="11">
        <v>5</v>
      </c>
      <c r="R198" s="11" t="s">
        <v>48</v>
      </c>
      <c r="S198" s="11" t="s">
        <v>48</v>
      </c>
    </row>
    <row r="199" spans="10:19" hidden="1" x14ac:dyDescent="0.25">
      <c r="J199" s="11" t="s">
        <v>347</v>
      </c>
      <c r="K199" s="11" t="s">
        <v>348</v>
      </c>
      <c r="L199" s="11">
        <v>5</v>
      </c>
      <c r="M199" s="11" t="s">
        <v>48</v>
      </c>
      <c r="N199" s="11">
        <v>2</v>
      </c>
      <c r="O199" s="11">
        <v>5</v>
      </c>
      <c r="P199" s="11" t="s">
        <v>48</v>
      </c>
      <c r="Q199" s="11">
        <v>6</v>
      </c>
      <c r="R199" s="11" t="s">
        <v>48</v>
      </c>
      <c r="S199" s="11" t="s">
        <v>48</v>
      </c>
    </row>
    <row r="200" spans="10:19" hidden="1" x14ac:dyDescent="0.25">
      <c r="J200" s="11" t="s">
        <v>349</v>
      </c>
      <c r="K200" s="11" t="s">
        <v>350</v>
      </c>
      <c r="L200" s="11">
        <v>3</v>
      </c>
      <c r="M200" s="11" t="s">
        <v>48</v>
      </c>
      <c r="N200" s="11">
        <v>2</v>
      </c>
      <c r="O200" s="11">
        <v>2</v>
      </c>
      <c r="P200" s="11" t="s">
        <v>48</v>
      </c>
      <c r="Q200" s="11">
        <v>4</v>
      </c>
      <c r="R200" s="11" t="s">
        <v>48</v>
      </c>
      <c r="S200" s="11" t="s">
        <v>48</v>
      </c>
    </row>
    <row r="201" spans="10:19" hidden="1" x14ac:dyDescent="0.25">
      <c r="J201" s="11" t="s">
        <v>25</v>
      </c>
      <c r="K201" s="11" t="s">
        <v>351</v>
      </c>
      <c r="L201" s="11">
        <v>9</v>
      </c>
      <c r="M201" s="11" t="s">
        <v>48</v>
      </c>
      <c r="N201" s="11">
        <v>1</v>
      </c>
      <c r="O201" s="11">
        <v>1</v>
      </c>
      <c r="P201" s="11" t="s">
        <v>48</v>
      </c>
      <c r="Q201" s="11">
        <v>2</v>
      </c>
      <c r="R201" s="11" t="s">
        <v>48</v>
      </c>
      <c r="S201" s="11" t="s">
        <v>48</v>
      </c>
    </row>
    <row r="202" spans="10:19" hidden="1" x14ac:dyDescent="0.25">
      <c r="J202" s="11" t="s">
        <v>26</v>
      </c>
      <c r="K202" s="11" t="s">
        <v>352</v>
      </c>
      <c r="L202" s="11">
        <v>10</v>
      </c>
      <c r="M202" s="11" t="s">
        <v>48</v>
      </c>
      <c r="N202" s="11">
        <v>1</v>
      </c>
      <c r="O202" s="11">
        <v>1</v>
      </c>
      <c r="P202" s="11" t="s">
        <v>48</v>
      </c>
      <c r="Q202" s="11">
        <v>3</v>
      </c>
      <c r="R202" s="11" t="s">
        <v>48</v>
      </c>
      <c r="S202" s="11" t="s">
        <v>48</v>
      </c>
    </row>
    <row r="203" spans="10:19" hidden="1" x14ac:dyDescent="0.25">
      <c r="J203" s="11" t="s">
        <v>353</v>
      </c>
      <c r="K203" s="11" t="s">
        <v>354</v>
      </c>
      <c r="L203" s="11">
        <v>6</v>
      </c>
      <c r="M203" s="11" t="s">
        <v>48</v>
      </c>
      <c r="N203" s="11">
        <v>3</v>
      </c>
      <c r="O203" s="11">
        <v>4</v>
      </c>
      <c r="P203" s="11" t="s">
        <v>48</v>
      </c>
      <c r="Q203" s="11">
        <v>8</v>
      </c>
      <c r="R203" s="11" t="s">
        <v>48</v>
      </c>
      <c r="S203" s="11" t="s">
        <v>55</v>
      </c>
    </row>
    <row r="204" spans="10:19" hidden="1" x14ac:dyDescent="0.25">
      <c r="J204" s="11" t="s">
        <v>355</v>
      </c>
      <c r="K204" s="11" t="s">
        <v>356</v>
      </c>
      <c r="L204" s="11">
        <v>4</v>
      </c>
      <c r="M204" s="11" t="s">
        <v>48</v>
      </c>
      <c r="N204" s="11">
        <v>2</v>
      </c>
      <c r="O204" s="11">
        <v>2</v>
      </c>
      <c r="P204" s="11" t="s">
        <v>48</v>
      </c>
      <c r="Q204" s="11">
        <v>5</v>
      </c>
      <c r="R204" s="11" t="s">
        <v>48</v>
      </c>
      <c r="S204" s="11" t="s">
        <v>48</v>
      </c>
    </row>
    <row r="205" spans="10:19" hidden="1" x14ac:dyDescent="0.25">
      <c r="J205" s="11" t="s">
        <v>357</v>
      </c>
      <c r="K205" s="11" t="s">
        <v>358</v>
      </c>
      <c r="L205" s="11">
        <v>6</v>
      </c>
      <c r="M205" s="11" t="s">
        <v>48</v>
      </c>
      <c r="N205" s="11">
        <v>3</v>
      </c>
      <c r="O205" s="11">
        <v>3</v>
      </c>
      <c r="P205" s="11" t="s">
        <v>48</v>
      </c>
      <c r="Q205" s="11">
        <v>4</v>
      </c>
      <c r="R205" s="11" t="s">
        <v>48</v>
      </c>
      <c r="S205" s="11" t="s">
        <v>48</v>
      </c>
    </row>
    <row r="206" spans="10:19" hidden="1" x14ac:dyDescent="0.25">
      <c r="J206" s="11" t="s">
        <v>359</v>
      </c>
      <c r="K206" s="11" t="s">
        <v>360</v>
      </c>
      <c r="L206" s="11">
        <v>9</v>
      </c>
      <c r="M206" s="11" t="s">
        <v>48</v>
      </c>
      <c r="N206" s="11">
        <v>1</v>
      </c>
      <c r="O206" s="11">
        <v>1</v>
      </c>
      <c r="P206" s="11" t="s">
        <v>48</v>
      </c>
      <c r="Q206" s="11">
        <v>3</v>
      </c>
      <c r="R206" s="11" t="s">
        <v>48</v>
      </c>
      <c r="S206" s="11" t="s">
        <v>48</v>
      </c>
    </row>
    <row r="207" spans="10:19" hidden="1" x14ac:dyDescent="0.25">
      <c r="J207" s="11" t="s">
        <v>361</v>
      </c>
      <c r="K207" s="11" t="s">
        <v>362</v>
      </c>
      <c r="L207" s="11">
        <v>9</v>
      </c>
      <c r="M207" s="11" t="s">
        <v>48</v>
      </c>
      <c r="N207" s="11">
        <v>4</v>
      </c>
      <c r="O207" s="11">
        <v>5</v>
      </c>
      <c r="P207" s="11" t="s">
        <v>48</v>
      </c>
      <c r="Q207" s="11">
        <v>7</v>
      </c>
      <c r="R207" s="11" t="s">
        <v>48</v>
      </c>
      <c r="S207" s="11" t="s">
        <v>48</v>
      </c>
    </row>
    <row r="208" spans="10:19" hidden="1" x14ac:dyDescent="0.25">
      <c r="J208" s="11" t="s">
        <v>364</v>
      </c>
      <c r="K208" s="11" t="s">
        <v>365</v>
      </c>
      <c r="L208" s="11">
        <v>6</v>
      </c>
      <c r="M208" s="11" t="s">
        <v>48</v>
      </c>
      <c r="N208" s="11">
        <v>3</v>
      </c>
      <c r="O208" s="11">
        <v>4</v>
      </c>
      <c r="P208" s="11" t="s">
        <v>48</v>
      </c>
      <c r="Q208" s="11">
        <v>5</v>
      </c>
      <c r="R208" s="11" t="s">
        <v>48</v>
      </c>
      <c r="S208" s="11" t="s">
        <v>48</v>
      </c>
    </row>
    <row r="209" spans="10:19" hidden="1" x14ac:dyDescent="0.25">
      <c r="J209" s="11" t="s">
        <v>366</v>
      </c>
      <c r="K209" s="11" t="s">
        <v>367</v>
      </c>
      <c r="L209" s="11">
        <v>4</v>
      </c>
      <c r="M209" s="11" t="s">
        <v>48</v>
      </c>
      <c r="N209" s="11">
        <v>8</v>
      </c>
      <c r="O209" s="11">
        <v>8</v>
      </c>
      <c r="P209" s="11" t="s">
        <v>48</v>
      </c>
      <c r="Q209" s="11">
        <v>8</v>
      </c>
      <c r="R209" s="11" t="s">
        <v>48</v>
      </c>
      <c r="S209" s="11" t="s">
        <v>48</v>
      </c>
    </row>
    <row r="210" spans="10:19" hidden="1" x14ac:dyDescent="0.25">
      <c r="J210" s="11" t="s">
        <v>368</v>
      </c>
      <c r="K210" s="11" t="s">
        <v>369</v>
      </c>
      <c r="L210" s="11">
        <v>4</v>
      </c>
      <c r="M210" s="11" t="s">
        <v>48</v>
      </c>
      <c r="N210" s="11">
        <v>5</v>
      </c>
      <c r="O210" s="11">
        <v>7</v>
      </c>
      <c r="P210" s="11" t="s">
        <v>48</v>
      </c>
      <c r="Q210" s="11">
        <v>5</v>
      </c>
      <c r="R210" s="11" t="s">
        <v>48</v>
      </c>
      <c r="S210" s="11" t="s">
        <v>55</v>
      </c>
    </row>
    <row r="211" spans="10:19" hidden="1" x14ac:dyDescent="0.25">
      <c r="J211" s="11" t="s">
        <v>370</v>
      </c>
      <c r="K211" s="11" t="s">
        <v>371</v>
      </c>
      <c r="L211" s="11">
        <v>4</v>
      </c>
      <c r="M211" s="11" t="s">
        <v>48</v>
      </c>
      <c r="N211" s="11">
        <v>6</v>
      </c>
      <c r="O211" s="11">
        <v>9</v>
      </c>
      <c r="P211" s="11" t="s">
        <v>48</v>
      </c>
      <c r="Q211" s="11">
        <v>9</v>
      </c>
      <c r="R211" s="11" t="s">
        <v>48</v>
      </c>
      <c r="S211" s="11" t="s">
        <v>55</v>
      </c>
    </row>
    <row r="212" spans="10:19" hidden="1" x14ac:dyDescent="0.25">
      <c r="J212" s="11" t="s">
        <v>372</v>
      </c>
      <c r="K212" s="11" t="s">
        <v>373</v>
      </c>
      <c r="L212" s="11">
        <v>4</v>
      </c>
      <c r="M212" s="11" t="s">
        <v>48</v>
      </c>
      <c r="N212" s="11">
        <v>5</v>
      </c>
      <c r="O212" s="11">
        <v>5</v>
      </c>
      <c r="P212" s="11" t="s">
        <v>48</v>
      </c>
      <c r="Q212" s="11">
        <v>7</v>
      </c>
      <c r="R212" s="11" t="s">
        <v>48</v>
      </c>
      <c r="S212" s="11" t="s">
        <v>48</v>
      </c>
    </row>
    <row r="213" spans="10:19" hidden="1" x14ac:dyDescent="0.25">
      <c r="J213" s="11" t="s">
        <v>374</v>
      </c>
      <c r="K213" s="11" t="s">
        <v>375</v>
      </c>
      <c r="L213" s="11">
        <v>6</v>
      </c>
      <c r="M213" s="11" t="s">
        <v>48</v>
      </c>
      <c r="N213" s="11">
        <v>4</v>
      </c>
      <c r="O213" s="11">
        <v>4</v>
      </c>
      <c r="P213" s="11" t="s">
        <v>48</v>
      </c>
      <c r="Q213" s="11">
        <v>7</v>
      </c>
      <c r="R213" s="11" t="s">
        <v>48</v>
      </c>
      <c r="S213" s="11" t="s">
        <v>55</v>
      </c>
    </row>
    <row r="214" spans="10:19" hidden="1" x14ac:dyDescent="0.25">
      <c r="J214" s="11" t="s">
        <v>376</v>
      </c>
      <c r="K214" s="11" t="s">
        <v>377</v>
      </c>
      <c r="L214" s="11">
        <v>4</v>
      </c>
      <c r="M214" s="11" t="s">
        <v>48</v>
      </c>
      <c r="N214" s="11">
        <v>6</v>
      </c>
      <c r="O214" s="11">
        <v>6</v>
      </c>
      <c r="P214" s="11" t="s">
        <v>48</v>
      </c>
      <c r="Q214" s="11">
        <v>6</v>
      </c>
      <c r="R214" s="11" t="s">
        <v>48</v>
      </c>
      <c r="S214" s="11" t="s">
        <v>55</v>
      </c>
    </row>
    <row r="215" spans="10:19" hidden="1" x14ac:dyDescent="0.25">
      <c r="J215" s="11" t="s">
        <v>378</v>
      </c>
      <c r="K215" s="11" t="s">
        <v>379</v>
      </c>
      <c r="L215" s="11">
        <v>4</v>
      </c>
      <c r="M215" s="11" t="s">
        <v>48</v>
      </c>
      <c r="N215" s="11">
        <v>4</v>
      </c>
      <c r="O215" s="11">
        <v>5</v>
      </c>
      <c r="P215" s="11" t="s">
        <v>48</v>
      </c>
      <c r="Q215" s="11">
        <v>6</v>
      </c>
      <c r="R215" s="11" t="s">
        <v>48</v>
      </c>
      <c r="S215" s="11" t="s">
        <v>55</v>
      </c>
    </row>
    <row r="216" spans="10:19" hidden="1" x14ac:dyDescent="0.25">
      <c r="J216" s="11" t="s">
        <v>380</v>
      </c>
      <c r="K216" s="11" t="s">
        <v>381</v>
      </c>
      <c r="L216" s="11">
        <v>7</v>
      </c>
      <c r="M216" s="11" t="s">
        <v>48</v>
      </c>
      <c r="N216" s="11">
        <v>1</v>
      </c>
      <c r="O216" s="11">
        <v>1</v>
      </c>
      <c r="P216" s="11" t="s">
        <v>48</v>
      </c>
      <c r="Q216" s="11">
        <v>3</v>
      </c>
      <c r="R216" s="11" t="s">
        <v>48</v>
      </c>
      <c r="S216" s="11" t="s">
        <v>48</v>
      </c>
    </row>
    <row r="217" spans="10:19" hidden="1" x14ac:dyDescent="0.25">
      <c r="J217" s="11" t="s">
        <v>382</v>
      </c>
      <c r="K217" s="11" t="s">
        <v>383</v>
      </c>
      <c r="L217" s="11">
        <v>6</v>
      </c>
      <c r="M217" s="11" t="s">
        <v>48</v>
      </c>
      <c r="N217" s="11">
        <v>6</v>
      </c>
      <c r="O217" s="11">
        <v>6</v>
      </c>
      <c r="P217" s="11" t="s">
        <v>55</v>
      </c>
      <c r="Q217" s="11">
        <v>6</v>
      </c>
      <c r="R217" s="11" t="s">
        <v>48</v>
      </c>
      <c r="S217" s="11" t="s">
        <v>55</v>
      </c>
    </row>
    <row r="218" spans="10:19" hidden="1" x14ac:dyDescent="0.25">
      <c r="J218" s="11" t="s">
        <v>384</v>
      </c>
      <c r="K218" s="11" t="s">
        <v>385</v>
      </c>
      <c r="L218" s="11">
        <v>4</v>
      </c>
      <c r="M218" s="11" t="s">
        <v>48</v>
      </c>
      <c r="N218" s="11">
        <v>3</v>
      </c>
      <c r="O218" s="11">
        <v>3</v>
      </c>
      <c r="P218" s="11" t="s">
        <v>48</v>
      </c>
      <c r="Q218" s="11">
        <v>5</v>
      </c>
      <c r="R218" s="11" t="s">
        <v>48</v>
      </c>
      <c r="S218" s="11" t="s">
        <v>48</v>
      </c>
    </row>
    <row r="219" spans="10:19" hidden="1" x14ac:dyDescent="0.25">
      <c r="J219" s="11" t="s">
        <v>386</v>
      </c>
      <c r="K219" s="11" t="s">
        <v>387</v>
      </c>
      <c r="L219" s="11">
        <v>6</v>
      </c>
      <c r="M219" s="11" t="s">
        <v>48</v>
      </c>
      <c r="N219" s="11">
        <v>2</v>
      </c>
      <c r="O219" s="11">
        <v>3</v>
      </c>
      <c r="P219" s="11" t="s">
        <v>48</v>
      </c>
      <c r="Q219" s="11">
        <v>4</v>
      </c>
      <c r="R219" s="11" t="s">
        <v>48</v>
      </c>
      <c r="S219" s="11" t="s">
        <v>48</v>
      </c>
    </row>
    <row r="220" spans="10:19" hidden="1" x14ac:dyDescent="0.25">
      <c r="J220" s="11" t="s">
        <v>388</v>
      </c>
      <c r="K220" s="11" t="s">
        <v>389</v>
      </c>
      <c r="L220" s="11">
        <v>9</v>
      </c>
      <c r="M220" s="11" t="s">
        <v>48</v>
      </c>
      <c r="N220" s="11">
        <v>1</v>
      </c>
      <c r="O220" s="11">
        <v>2</v>
      </c>
      <c r="P220" s="11" t="s">
        <v>48</v>
      </c>
      <c r="Q220" s="11">
        <v>5</v>
      </c>
      <c r="R220" s="11" t="s">
        <v>48</v>
      </c>
      <c r="S220" s="11" t="s">
        <v>48</v>
      </c>
    </row>
    <row r="221" spans="10:19" hidden="1" x14ac:dyDescent="0.25">
      <c r="J221" s="11" t="s">
        <v>390</v>
      </c>
      <c r="K221" s="11" t="s">
        <v>391</v>
      </c>
      <c r="L221" s="11">
        <v>6</v>
      </c>
      <c r="M221" s="11" t="s">
        <v>48</v>
      </c>
      <c r="N221" s="11">
        <v>4</v>
      </c>
      <c r="O221" s="11">
        <v>4</v>
      </c>
      <c r="P221" s="11" t="s">
        <v>48</v>
      </c>
      <c r="Q221" s="11">
        <v>4</v>
      </c>
      <c r="R221" s="11" t="s">
        <v>48</v>
      </c>
      <c r="S221" s="11" t="s">
        <v>48</v>
      </c>
    </row>
    <row r="222" spans="10:19" hidden="1" x14ac:dyDescent="0.25">
      <c r="J222" s="11" t="s">
        <v>392</v>
      </c>
      <c r="K222" s="11" t="s">
        <v>393</v>
      </c>
      <c r="L222" s="11">
        <v>6</v>
      </c>
      <c r="M222" s="11" t="s">
        <v>48</v>
      </c>
      <c r="N222" s="11">
        <v>6</v>
      </c>
      <c r="O222" s="11">
        <v>6</v>
      </c>
      <c r="P222" s="11" t="s">
        <v>48</v>
      </c>
      <c r="Q222" s="11">
        <v>6</v>
      </c>
      <c r="R222" s="11" t="s">
        <v>48</v>
      </c>
      <c r="S222" s="11" t="s">
        <v>48</v>
      </c>
    </row>
    <row r="223" spans="10:19" hidden="1" x14ac:dyDescent="0.25">
      <c r="J223" s="11" t="s">
        <v>27</v>
      </c>
      <c r="K223" s="11" t="s">
        <v>394</v>
      </c>
      <c r="L223" s="11">
        <v>3</v>
      </c>
      <c r="M223" s="11" t="s">
        <v>48</v>
      </c>
      <c r="N223" s="11">
        <v>2</v>
      </c>
      <c r="O223" s="11">
        <v>2</v>
      </c>
      <c r="P223" s="11" t="s">
        <v>48</v>
      </c>
      <c r="Q223" s="11">
        <v>3</v>
      </c>
      <c r="R223" s="11" t="s">
        <v>48</v>
      </c>
      <c r="S223" s="11" t="s">
        <v>48</v>
      </c>
    </row>
    <row r="224" spans="10:19" hidden="1" x14ac:dyDescent="0.25">
      <c r="J224" s="11" t="s">
        <v>395</v>
      </c>
      <c r="K224" s="11" t="s">
        <v>396</v>
      </c>
      <c r="L224" s="11">
        <v>4</v>
      </c>
      <c r="M224" s="11" t="s">
        <v>48</v>
      </c>
      <c r="N224" s="11">
        <v>6</v>
      </c>
      <c r="O224" s="11">
        <v>7</v>
      </c>
      <c r="P224" s="11" t="s">
        <v>48</v>
      </c>
      <c r="Q224" s="11">
        <v>14</v>
      </c>
      <c r="R224" s="11" t="s">
        <v>48</v>
      </c>
      <c r="S224" s="11" t="s">
        <v>48</v>
      </c>
    </row>
    <row r="225" spans="10:19" hidden="1" x14ac:dyDescent="0.25">
      <c r="J225" s="11" t="s">
        <v>397</v>
      </c>
      <c r="K225" s="11" t="s">
        <v>398</v>
      </c>
      <c r="L225" s="11">
        <v>9</v>
      </c>
      <c r="M225" s="11" t="s">
        <v>48</v>
      </c>
      <c r="N225" s="11">
        <v>1</v>
      </c>
      <c r="O225" s="11">
        <v>1</v>
      </c>
      <c r="P225" s="11" t="s">
        <v>48</v>
      </c>
      <c r="Q225" s="11">
        <v>2</v>
      </c>
      <c r="R225" s="11" t="s">
        <v>48</v>
      </c>
      <c r="S225" s="11" t="s">
        <v>48</v>
      </c>
    </row>
    <row r="226" spans="10:19" hidden="1" x14ac:dyDescent="0.25">
      <c r="J226" s="11" t="s">
        <v>399</v>
      </c>
      <c r="K226" s="11" t="s">
        <v>400</v>
      </c>
      <c r="L226" s="11">
        <v>9</v>
      </c>
      <c r="M226" s="11" t="s">
        <v>48</v>
      </c>
      <c r="N226" s="11">
        <v>1</v>
      </c>
      <c r="O226" s="11">
        <v>1</v>
      </c>
      <c r="P226" s="11" t="s">
        <v>48</v>
      </c>
      <c r="Q226" s="11">
        <v>3</v>
      </c>
      <c r="R226" s="11" t="s">
        <v>48</v>
      </c>
      <c r="S226" s="11" t="s">
        <v>48</v>
      </c>
    </row>
    <row r="227" spans="10:19" hidden="1" x14ac:dyDescent="0.25">
      <c r="J227" s="11" t="s">
        <v>401</v>
      </c>
      <c r="K227" s="11" t="s">
        <v>402</v>
      </c>
      <c r="L227" s="11">
        <v>6</v>
      </c>
      <c r="M227" s="11" t="s">
        <v>48</v>
      </c>
      <c r="N227" s="11">
        <v>7</v>
      </c>
      <c r="O227" s="11">
        <v>10</v>
      </c>
      <c r="P227" s="11" t="s">
        <v>48</v>
      </c>
      <c r="Q227" s="11">
        <v>10</v>
      </c>
      <c r="R227" s="11" t="s">
        <v>48</v>
      </c>
      <c r="S227" s="11" t="s">
        <v>55</v>
      </c>
    </row>
    <row r="228" spans="10:19" hidden="1" x14ac:dyDescent="0.25">
      <c r="J228" s="11" t="s">
        <v>403</v>
      </c>
      <c r="K228" s="11" t="s">
        <v>404</v>
      </c>
      <c r="L228" s="11">
        <v>6</v>
      </c>
      <c r="M228" s="11" t="s">
        <v>48</v>
      </c>
      <c r="N228" s="11">
        <v>3</v>
      </c>
      <c r="O228" s="11">
        <v>3</v>
      </c>
      <c r="P228" s="11" t="s">
        <v>48</v>
      </c>
      <c r="Q228" s="11">
        <v>4</v>
      </c>
      <c r="R228" s="11" t="s">
        <v>48</v>
      </c>
      <c r="S228" s="11" t="s">
        <v>48</v>
      </c>
    </row>
    <row r="229" spans="10:19" hidden="1" x14ac:dyDescent="0.25">
      <c r="J229" s="11" t="s">
        <v>28</v>
      </c>
      <c r="K229" s="11" t="s">
        <v>405</v>
      </c>
      <c r="L229" s="11">
        <v>10</v>
      </c>
      <c r="M229" s="11" t="s">
        <v>48</v>
      </c>
      <c r="N229" s="11">
        <v>1</v>
      </c>
      <c r="O229" s="11">
        <v>1</v>
      </c>
      <c r="P229" s="11" t="s">
        <v>48</v>
      </c>
      <c r="Q229" s="11">
        <v>2</v>
      </c>
      <c r="R229" s="11" t="s">
        <v>48</v>
      </c>
      <c r="S229" s="11" t="s">
        <v>48</v>
      </c>
    </row>
    <row r="230" spans="10:19" hidden="1" x14ac:dyDescent="0.25">
      <c r="J230" s="11" t="s">
        <v>406</v>
      </c>
      <c r="K230" s="11" t="s">
        <v>405</v>
      </c>
      <c r="L230" s="11">
        <v>10</v>
      </c>
      <c r="M230" s="11" t="s">
        <v>48</v>
      </c>
      <c r="N230" s="11">
        <v>1</v>
      </c>
      <c r="O230" s="11">
        <v>1</v>
      </c>
      <c r="P230" s="11" t="s">
        <v>48</v>
      </c>
      <c r="Q230" s="11">
        <v>2</v>
      </c>
      <c r="R230" s="11" t="s">
        <v>48</v>
      </c>
      <c r="S230" s="11" t="s">
        <v>48</v>
      </c>
    </row>
    <row r="231" spans="10:19" hidden="1" x14ac:dyDescent="0.25">
      <c r="J231" s="11" t="s">
        <v>407</v>
      </c>
      <c r="K231" s="11" t="s">
        <v>408</v>
      </c>
      <c r="L231" s="11">
        <v>4</v>
      </c>
      <c r="M231" s="11" t="s">
        <v>48</v>
      </c>
      <c r="N231" s="11">
        <v>3</v>
      </c>
      <c r="O231" s="11">
        <v>3</v>
      </c>
      <c r="P231" s="11" t="s">
        <v>48</v>
      </c>
      <c r="Q231" s="11">
        <v>4</v>
      </c>
      <c r="R231" s="11" t="s">
        <v>48</v>
      </c>
      <c r="S231" s="11" t="s">
        <v>48</v>
      </c>
    </row>
    <row r="232" spans="10:19" hidden="1" x14ac:dyDescent="0.25">
      <c r="J232" s="11" t="s">
        <v>409</v>
      </c>
      <c r="K232" s="11" t="s">
        <v>410</v>
      </c>
      <c r="L232" s="11">
        <v>5</v>
      </c>
      <c r="M232" s="11" t="s">
        <v>48</v>
      </c>
      <c r="N232" s="11">
        <v>5</v>
      </c>
      <c r="O232" s="11">
        <v>5</v>
      </c>
      <c r="P232" s="11" t="s">
        <v>48</v>
      </c>
      <c r="Q232" s="11">
        <v>8</v>
      </c>
      <c r="R232" s="11" t="s">
        <v>48</v>
      </c>
      <c r="S232" s="11" t="s">
        <v>55</v>
      </c>
    </row>
    <row r="233" spans="10:19" hidden="1" x14ac:dyDescent="0.25">
      <c r="J233" s="11" t="s">
        <v>411</v>
      </c>
      <c r="K233" s="11" t="s">
        <v>412</v>
      </c>
      <c r="L233" s="11">
        <v>6</v>
      </c>
      <c r="M233" s="11" t="s">
        <v>48</v>
      </c>
      <c r="N233" s="11">
        <v>3</v>
      </c>
      <c r="O233" s="11">
        <v>4</v>
      </c>
      <c r="P233" s="11" t="s">
        <v>48</v>
      </c>
      <c r="Q233" s="11">
        <v>5</v>
      </c>
      <c r="R233" s="11" t="s">
        <v>48</v>
      </c>
      <c r="S233" s="11" t="s">
        <v>48</v>
      </c>
    </row>
    <row r="234" spans="10:19" hidden="1" x14ac:dyDescent="0.25">
      <c r="J234" s="11" t="s">
        <v>29</v>
      </c>
      <c r="K234" s="11" t="s">
        <v>413</v>
      </c>
      <c r="L234" s="11">
        <v>10</v>
      </c>
      <c r="M234" s="11" t="s">
        <v>48</v>
      </c>
      <c r="N234" s="11">
        <v>1</v>
      </c>
      <c r="O234" s="11">
        <v>1</v>
      </c>
      <c r="P234" s="11" t="s">
        <v>48</v>
      </c>
      <c r="Q234" s="11">
        <v>2</v>
      </c>
      <c r="R234" s="11" t="s">
        <v>48</v>
      </c>
      <c r="S234" s="11" t="s">
        <v>48</v>
      </c>
    </row>
    <row r="235" spans="10:19" hidden="1" x14ac:dyDescent="0.25">
      <c r="J235" s="11" t="s">
        <v>30</v>
      </c>
      <c r="K235" s="11" t="s">
        <v>414</v>
      </c>
      <c r="L235" s="11">
        <v>8</v>
      </c>
      <c r="M235" s="11" t="s">
        <v>48</v>
      </c>
      <c r="N235" s="11">
        <v>1</v>
      </c>
      <c r="O235" s="11">
        <v>1</v>
      </c>
      <c r="P235" s="11" t="s">
        <v>48</v>
      </c>
      <c r="Q235" s="11">
        <v>2</v>
      </c>
      <c r="R235" s="11" t="s">
        <v>48</v>
      </c>
      <c r="S235" s="11" t="s">
        <v>48</v>
      </c>
    </row>
    <row r="236" spans="10:19" hidden="1" x14ac:dyDescent="0.25">
      <c r="J236" s="11" t="s">
        <v>31</v>
      </c>
      <c r="K236" s="11" t="s">
        <v>415</v>
      </c>
      <c r="L236" s="11">
        <v>3</v>
      </c>
      <c r="M236" s="11" t="s">
        <v>48</v>
      </c>
      <c r="N236" s="11">
        <v>3</v>
      </c>
      <c r="O236" s="11">
        <v>3</v>
      </c>
      <c r="P236" s="11" t="s">
        <v>48</v>
      </c>
      <c r="Q236" s="11">
        <v>4</v>
      </c>
      <c r="R236" s="11" t="s">
        <v>48</v>
      </c>
      <c r="S236" s="11" t="s">
        <v>48</v>
      </c>
    </row>
    <row r="237" spans="10:19" hidden="1" x14ac:dyDescent="0.25">
      <c r="J237" s="11" t="s">
        <v>416</v>
      </c>
      <c r="K237" s="11" t="s">
        <v>417</v>
      </c>
      <c r="L237" s="11">
        <v>6</v>
      </c>
      <c r="M237" s="11" t="s">
        <v>48</v>
      </c>
      <c r="N237" s="11">
        <v>6</v>
      </c>
      <c r="O237" s="11">
        <v>7</v>
      </c>
      <c r="P237" s="11" t="s">
        <v>48</v>
      </c>
      <c r="Q237" s="11">
        <v>9</v>
      </c>
      <c r="R237" s="11" t="s">
        <v>48</v>
      </c>
      <c r="S237" s="11" t="s">
        <v>55</v>
      </c>
    </row>
    <row r="238" spans="10:19" hidden="1" x14ac:dyDescent="0.25">
      <c r="J238" s="11" t="s">
        <v>418</v>
      </c>
      <c r="K238" s="11" t="s">
        <v>419</v>
      </c>
      <c r="L238" s="11">
        <v>6</v>
      </c>
      <c r="M238" s="11" t="s">
        <v>48</v>
      </c>
      <c r="N238" s="11">
        <v>2</v>
      </c>
      <c r="O238" s="11">
        <v>3</v>
      </c>
      <c r="P238" s="11" t="s">
        <v>48</v>
      </c>
      <c r="Q238" s="11">
        <v>4</v>
      </c>
      <c r="R238" s="11" t="s">
        <v>48</v>
      </c>
      <c r="S238" s="11" t="s">
        <v>48</v>
      </c>
    </row>
    <row r="239" spans="10:19" hidden="1" x14ac:dyDescent="0.25">
      <c r="J239" s="11" t="s">
        <v>32</v>
      </c>
      <c r="K239" s="11" t="s">
        <v>420</v>
      </c>
      <c r="L239" s="11">
        <v>3</v>
      </c>
      <c r="M239" s="11" t="s">
        <v>48</v>
      </c>
      <c r="N239" s="11">
        <v>3</v>
      </c>
      <c r="O239" s="11">
        <v>3</v>
      </c>
      <c r="P239" s="11" t="s">
        <v>48</v>
      </c>
      <c r="Q239" s="11">
        <v>4</v>
      </c>
      <c r="R239" s="11" t="s">
        <v>48</v>
      </c>
      <c r="S239" s="11" t="s">
        <v>48</v>
      </c>
    </row>
    <row r="240" spans="10:19" hidden="1" x14ac:dyDescent="0.25">
      <c r="J240" s="11" t="s">
        <v>421</v>
      </c>
      <c r="K240" s="11" t="s">
        <v>422</v>
      </c>
      <c r="L240" s="11">
        <v>6</v>
      </c>
      <c r="M240" s="11" t="s">
        <v>48</v>
      </c>
      <c r="N240" s="11">
        <v>5</v>
      </c>
      <c r="O240" s="11">
        <v>9</v>
      </c>
      <c r="P240" s="11" t="s">
        <v>48</v>
      </c>
      <c r="Q240" s="11">
        <v>9</v>
      </c>
      <c r="R240" s="11" t="s">
        <v>48</v>
      </c>
      <c r="S240" s="11" t="s">
        <v>55</v>
      </c>
    </row>
    <row r="241" spans="10:19" hidden="1" x14ac:dyDescent="0.25">
      <c r="J241" s="11" t="s">
        <v>423</v>
      </c>
      <c r="K241" s="11" t="s">
        <v>424</v>
      </c>
      <c r="L241" s="11">
        <v>6</v>
      </c>
      <c r="M241" s="11" t="s">
        <v>48</v>
      </c>
      <c r="N241" s="11">
        <v>5</v>
      </c>
      <c r="O241" s="11">
        <v>6</v>
      </c>
      <c r="P241" s="11" t="s">
        <v>48</v>
      </c>
      <c r="Q241" s="11">
        <v>6</v>
      </c>
      <c r="R241" s="11" t="s">
        <v>48</v>
      </c>
      <c r="S241" s="11" t="s">
        <v>48</v>
      </c>
    </row>
    <row r="242" spans="10:19" hidden="1" x14ac:dyDescent="0.25">
      <c r="J242" s="11" t="s">
        <v>425</v>
      </c>
      <c r="K242" s="11" t="s">
        <v>426</v>
      </c>
      <c r="L242" s="11">
        <v>6</v>
      </c>
      <c r="M242" s="11" t="s">
        <v>48</v>
      </c>
      <c r="N242" s="11">
        <v>6</v>
      </c>
      <c r="O242" s="11">
        <v>6</v>
      </c>
      <c r="P242" s="11" t="s">
        <v>48</v>
      </c>
      <c r="Q242" s="11">
        <v>6</v>
      </c>
      <c r="R242" s="11" t="s">
        <v>48</v>
      </c>
      <c r="S242" s="11" t="s">
        <v>55</v>
      </c>
    </row>
    <row r="243" spans="10:19" hidden="1" x14ac:dyDescent="0.25">
      <c r="J243" s="11" t="s">
        <v>427</v>
      </c>
      <c r="K243" s="11" t="s">
        <v>428</v>
      </c>
      <c r="L243" s="11">
        <v>4</v>
      </c>
      <c r="M243" s="11" t="s">
        <v>48</v>
      </c>
      <c r="N243" s="11">
        <v>4</v>
      </c>
      <c r="O243" s="11">
        <v>4</v>
      </c>
      <c r="P243" s="11" t="s">
        <v>48</v>
      </c>
      <c r="Q243" s="11">
        <v>8</v>
      </c>
      <c r="R243" s="11" t="s">
        <v>48</v>
      </c>
      <c r="S243" s="11" t="s">
        <v>48</v>
      </c>
    </row>
    <row r="244" spans="10:19" hidden="1" x14ac:dyDescent="0.25">
      <c r="J244" s="11" t="s">
        <v>429</v>
      </c>
      <c r="K244" s="11" t="s">
        <v>430</v>
      </c>
      <c r="L244" s="11">
        <v>6</v>
      </c>
      <c r="M244" s="11" t="s">
        <v>48</v>
      </c>
      <c r="N244" s="11">
        <v>2</v>
      </c>
      <c r="O244" s="11">
        <v>2</v>
      </c>
      <c r="P244" s="11" t="s">
        <v>48</v>
      </c>
      <c r="Q244" s="11">
        <v>3</v>
      </c>
      <c r="R244" s="11" t="s">
        <v>48</v>
      </c>
      <c r="S244" s="11" t="s">
        <v>55</v>
      </c>
    </row>
    <row r="245" spans="10:19" hidden="1" x14ac:dyDescent="0.25">
      <c r="J245" s="11" t="s">
        <v>33</v>
      </c>
      <c r="K245" s="11" t="s">
        <v>431</v>
      </c>
      <c r="L245" s="11">
        <v>4</v>
      </c>
      <c r="M245" s="11" t="s">
        <v>48</v>
      </c>
      <c r="N245" s="11">
        <v>2</v>
      </c>
      <c r="O245" s="11">
        <v>3</v>
      </c>
      <c r="P245" s="11" t="s">
        <v>48</v>
      </c>
      <c r="Q245" s="11">
        <v>9</v>
      </c>
      <c r="R245" s="11" t="s">
        <v>48</v>
      </c>
      <c r="S245" s="11" t="s">
        <v>48</v>
      </c>
    </row>
    <row r="246" spans="10:19" hidden="1" x14ac:dyDescent="0.25">
      <c r="J246" s="11" t="s">
        <v>434</v>
      </c>
      <c r="K246" s="11" t="s">
        <v>435</v>
      </c>
      <c r="L246" s="11">
        <v>4</v>
      </c>
      <c r="M246" s="11" t="s">
        <v>48</v>
      </c>
      <c r="N246" s="11">
        <v>4</v>
      </c>
      <c r="O246" s="11">
        <v>4</v>
      </c>
      <c r="P246" s="11" t="s">
        <v>48</v>
      </c>
      <c r="Q246" s="11">
        <v>7</v>
      </c>
      <c r="R246" s="11" t="s">
        <v>48</v>
      </c>
      <c r="S246" s="11" t="s">
        <v>55</v>
      </c>
    </row>
    <row r="247" spans="10:19" hidden="1" x14ac:dyDescent="0.25">
      <c r="J247" s="11" t="s">
        <v>436</v>
      </c>
      <c r="K247" s="11" t="s">
        <v>437</v>
      </c>
      <c r="L247" s="11">
        <v>6</v>
      </c>
      <c r="M247" s="11" t="s">
        <v>48</v>
      </c>
      <c r="N247" s="11">
        <v>7</v>
      </c>
      <c r="O247" s="11">
        <v>7</v>
      </c>
      <c r="P247" s="11" t="s">
        <v>48</v>
      </c>
      <c r="Q247" s="11">
        <v>10</v>
      </c>
      <c r="R247" s="11" t="s">
        <v>48</v>
      </c>
      <c r="S247" s="11" t="s">
        <v>55</v>
      </c>
    </row>
    <row r="248" spans="10:19" hidden="1" x14ac:dyDescent="0.25">
      <c r="J248" s="11" t="s">
        <v>438</v>
      </c>
      <c r="K248" s="11" t="s">
        <v>439</v>
      </c>
      <c r="L248" s="11">
        <v>6</v>
      </c>
      <c r="M248" s="11" t="s">
        <v>48</v>
      </c>
      <c r="N248" s="11">
        <v>3</v>
      </c>
      <c r="O248" s="11">
        <v>4</v>
      </c>
      <c r="P248" s="11" t="s">
        <v>48</v>
      </c>
      <c r="Q248" s="11">
        <v>5</v>
      </c>
      <c r="R248" s="11" t="s">
        <v>48</v>
      </c>
      <c r="S248" s="11" t="s">
        <v>48</v>
      </c>
    </row>
    <row r="249" spans="10:19" hidden="1" x14ac:dyDescent="0.25">
      <c r="J249" s="11" t="s">
        <v>440</v>
      </c>
      <c r="K249" s="11" t="s">
        <v>441</v>
      </c>
      <c r="L249" s="11">
        <v>9</v>
      </c>
      <c r="M249" s="11" t="s">
        <v>48</v>
      </c>
      <c r="N249" s="11">
        <v>2</v>
      </c>
      <c r="O249" s="11">
        <v>3</v>
      </c>
      <c r="P249" s="11" t="s">
        <v>48</v>
      </c>
      <c r="Q249" s="11">
        <v>6</v>
      </c>
      <c r="R249" s="11" t="s">
        <v>48</v>
      </c>
      <c r="S249" s="11" t="s">
        <v>48</v>
      </c>
    </row>
    <row r="250" spans="10:19" hidden="1" x14ac:dyDescent="0.25">
      <c r="J250" s="11" t="s">
        <v>442</v>
      </c>
      <c r="K250" s="11" t="s">
        <v>443</v>
      </c>
      <c r="L250" s="11">
        <v>4</v>
      </c>
      <c r="M250" s="11" t="s">
        <v>48</v>
      </c>
      <c r="N250" s="11">
        <v>2</v>
      </c>
      <c r="O250" s="11">
        <v>2</v>
      </c>
      <c r="P250" s="11" t="s">
        <v>48</v>
      </c>
      <c r="Q250" s="11">
        <v>4</v>
      </c>
      <c r="R250" s="11" t="s">
        <v>48</v>
      </c>
      <c r="S250" s="11" t="s">
        <v>48</v>
      </c>
    </row>
    <row r="251" spans="10:19" hidden="1" x14ac:dyDescent="0.25">
      <c r="J251" s="11" t="s">
        <v>34</v>
      </c>
      <c r="K251" s="11" t="s">
        <v>444</v>
      </c>
      <c r="L251" s="11">
        <v>7</v>
      </c>
      <c r="M251" s="11" t="s">
        <v>48</v>
      </c>
      <c r="N251" s="11">
        <v>1</v>
      </c>
      <c r="O251" s="11">
        <v>1</v>
      </c>
      <c r="P251" s="11" t="s">
        <v>48</v>
      </c>
      <c r="Q251" s="11">
        <v>2</v>
      </c>
      <c r="R251" s="11" t="s">
        <v>48</v>
      </c>
      <c r="S251" s="11" t="s">
        <v>48</v>
      </c>
    </row>
    <row r="252" spans="10:19" hidden="1" x14ac:dyDescent="0.25">
      <c r="J252" s="11" t="s">
        <v>445</v>
      </c>
      <c r="K252" s="11" t="s">
        <v>444</v>
      </c>
      <c r="L252" s="11">
        <v>7</v>
      </c>
      <c r="M252" s="11" t="s">
        <v>48</v>
      </c>
      <c r="N252" s="11">
        <v>1</v>
      </c>
      <c r="O252" s="11">
        <v>1</v>
      </c>
      <c r="P252" s="11" t="s">
        <v>48</v>
      </c>
      <c r="Q252" s="11">
        <v>2</v>
      </c>
      <c r="R252" s="11" t="s">
        <v>48</v>
      </c>
      <c r="S252" s="11" t="s">
        <v>48</v>
      </c>
    </row>
    <row r="253" spans="10:19" hidden="1" x14ac:dyDescent="0.25">
      <c r="J253" s="11" t="s">
        <v>35</v>
      </c>
      <c r="K253" s="11" t="s">
        <v>446</v>
      </c>
      <c r="L253" s="11">
        <v>1</v>
      </c>
      <c r="M253" s="11" t="s">
        <v>48</v>
      </c>
      <c r="N253" s="11"/>
      <c r="O253" s="11"/>
      <c r="P253" s="11" t="s">
        <v>48</v>
      </c>
      <c r="Q253" s="11"/>
      <c r="R253" s="11" t="s">
        <v>48</v>
      </c>
      <c r="S253" s="11" t="s">
        <v>48</v>
      </c>
    </row>
    <row r="254" spans="10:19" hidden="1" x14ac:dyDescent="0.25">
      <c r="J254" s="11" t="s">
        <v>447</v>
      </c>
      <c r="K254" s="11" t="s">
        <v>448</v>
      </c>
      <c r="L254" s="11">
        <v>5</v>
      </c>
      <c r="M254" s="11" t="s">
        <v>48</v>
      </c>
      <c r="N254" s="11">
        <v>4</v>
      </c>
      <c r="O254" s="11">
        <v>4</v>
      </c>
      <c r="P254" s="11" t="s">
        <v>48</v>
      </c>
      <c r="Q254" s="11">
        <v>5</v>
      </c>
      <c r="R254" s="11" t="s">
        <v>48</v>
      </c>
      <c r="S254" s="11" t="s">
        <v>48</v>
      </c>
    </row>
    <row r="255" spans="10:19" hidden="1" x14ac:dyDescent="0.25">
      <c r="J255" s="11" t="s">
        <v>449</v>
      </c>
      <c r="K255" s="11" t="s">
        <v>450</v>
      </c>
      <c r="L255" s="11">
        <v>4</v>
      </c>
      <c r="M255" s="11" t="s">
        <v>48</v>
      </c>
      <c r="N255" s="11">
        <v>4</v>
      </c>
      <c r="O255" s="11">
        <v>5</v>
      </c>
      <c r="P255" s="11" t="s">
        <v>48</v>
      </c>
      <c r="Q255" s="11">
        <v>5</v>
      </c>
      <c r="R255" s="11" t="s">
        <v>48</v>
      </c>
      <c r="S255" s="11" t="s">
        <v>48</v>
      </c>
    </row>
    <row r="256" spans="10:19" hidden="1" x14ac:dyDescent="0.25">
      <c r="J256" s="11" t="s">
        <v>451</v>
      </c>
      <c r="K256" s="11" t="s">
        <v>452</v>
      </c>
      <c r="L256" s="11">
        <v>6</v>
      </c>
      <c r="M256" s="11" t="s">
        <v>48</v>
      </c>
      <c r="N256" s="11">
        <v>5</v>
      </c>
      <c r="O256" s="11">
        <v>6</v>
      </c>
      <c r="P256" s="11" t="s">
        <v>48</v>
      </c>
      <c r="Q256" s="11">
        <v>6</v>
      </c>
      <c r="R256" s="11" t="s">
        <v>48</v>
      </c>
      <c r="S256" s="11" t="s">
        <v>55</v>
      </c>
    </row>
    <row r="257" spans="10:19" hidden="1" x14ac:dyDescent="0.25">
      <c r="J257" s="11" t="s">
        <v>453</v>
      </c>
      <c r="K257" s="11" t="s">
        <v>454</v>
      </c>
      <c r="L257" s="11">
        <v>5</v>
      </c>
      <c r="M257" s="11" t="s">
        <v>48</v>
      </c>
      <c r="N257" s="11">
        <v>2</v>
      </c>
      <c r="O257" s="11">
        <v>2</v>
      </c>
      <c r="P257" s="11" t="s">
        <v>48</v>
      </c>
      <c r="Q257" s="11">
        <v>5</v>
      </c>
      <c r="R257" s="11" t="s">
        <v>48</v>
      </c>
      <c r="S257" s="11" t="s">
        <v>48</v>
      </c>
    </row>
    <row r="258" spans="10:19" hidden="1" x14ac:dyDescent="0.25">
      <c r="J258" s="11" t="s">
        <v>455</v>
      </c>
      <c r="K258" s="11" t="s">
        <v>456</v>
      </c>
      <c r="L258" s="11">
        <v>3</v>
      </c>
      <c r="M258" s="11" t="s">
        <v>48</v>
      </c>
      <c r="N258" s="11">
        <v>3</v>
      </c>
      <c r="O258" s="11">
        <v>3</v>
      </c>
      <c r="P258" s="11" t="s">
        <v>48</v>
      </c>
      <c r="Q258" s="11">
        <v>4</v>
      </c>
      <c r="R258" s="11" t="s">
        <v>48</v>
      </c>
      <c r="S258" s="11" t="s">
        <v>48</v>
      </c>
    </row>
    <row r="259" spans="10:19" hidden="1" x14ac:dyDescent="0.25">
      <c r="J259" s="11" t="s">
        <v>457</v>
      </c>
      <c r="K259" s="11" t="s">
        <v>458</v>
      </c>
      <c r="L259" s="11">
        <v>4</v>
      </c>
      <c r="M259" s="11" t="s">
        <v>48</v>
      </c>
      <c r="N259" s="11">
        <v>7</v>
      </c>
      <c r="O259" s="11">
        <v>8</v>
      </c>
      <c r="P259" s="11" t="s">
        <v>48</v>
      </c>
      <c r="Q259" s="11">
        <v>8</v>
      </c>
      <c r="R259" s="11" t="s">
        <v>48</v>
      </c>
      <c r="S259" s="11" t="s">
        <v>55</v>
      </c>
    </row>
    <row r="260" spans="10:19" hidden="1" x14ac:dyDescent="0.25">
      <c r="J260" s="11" t="s">
        <v>459</v>
      </c>
      <c r="K260" s="11" t="s">
        <v>460</v>
      </c>
      <c r="L260" s="11">
        <v>4</v>
      </c>
      <c r="M260" s="11" t="s">
        <v>48</v>
      </c>
      <c r="N260" s="11">
        <v>3</v>
      </c>
      <c r="O260" s="11">
        <v>3</v>
      </c>
      <c r="P260" s="11" t="s">
        <v>48</v>
      </c>
      <c r="Q260" s="11">
        <v>6</v>
      </c>
      <c r="R260" s="11" t="s">
        <v>48</v>
      </c>
      <c r="S260" s="11" t="s">
        <v>55</v>
      </c>
    </row>
    <row r="261" spans="10:19" hidden="1" x14ac:dyDescent="0.25">
      <c r="J261" s="11" t="s">
        <v>461</v>
      </c>
      <c r="K261" s="11" t="s">
        <v>462</v>
      </c>
      <c r="L261" s="11">
        <v>6</v>
      </c>
      <c r="M261" s="11" t="s">
        <v>48</v>
      </c>
      <c r="N261" s="11">
        <v>5</v>
      </c>
      <c r="O261" s="11">
        <v>5</v>
      </c>
      <c r="P261" s="11" t="s">
        <v>48</v>
      </c>
      <c r="Q261" s="11">
        <v>10</v>
      </c>
      <c r="R261" s="11" t="s">
        <v>48</v>
      </c>
      <c r="S261" s="11" t="s">
        <v>55</v>
      </c>
    </row>
    <row r="262" spans="10:19" hidden="1" x14ac:dyDescent="0.25">
      <c r="J262" s="11" t="s">
        <v>463</v>
      </c>
      <c r="K262" s="11" t="s">
        <v>464</v>
      </c>
      <c r="L262" s="11">
        <v>6</v>
      </c>
      <c r="M262" s="11" t="s">
        <v>48</v>
      </c>
      <c r="N262" s="11">
        <v>4</v>
      </c>
      <c r="O262" s="11">
        <v>5</v>
      </c>
      <c r="P262" s="11" t="s">
        <v>48</v>
      </c>
      <c r="Q262" s="11">
        <v>6</v>
      </c>
      <c r="R262" s="11" t="s">
        <v>48</v>
      </c>
      <c r="S262" s="11" t="s">
        <v>48</v>
      </c>
    </row>
    <row r="263" spans="10:19" hidden="1" x14ac:dyDescent="0.25">
      <c r="J263" s="11" t="s">
        <v>465</v>
      </c>
      <c r="K263" s="11" t="s">
        <v>466</v>
      </c>
      <c r="L263" s="11">
        <v>6</v>
      </c>
      <c r="M263" s="11" t="s">
        <v>48</v>
      </c>
      <c r="N263" s="11">
        <v>3</v>
      </c>
      <c r="O263" s="11">
        <v>3</v>
      </c>
      <c r="P263" s="11" t="s">
        <v>48</v>
      </c>
      <c r="Q263" s="11">
        <v>5</v>
      </c>
      <c r="R263" s="11" t="s">
        <v>48</v>
      </c>
      <c r="S263" s="11" t="s">
        <v>48</v>
      </c>
    </row>
  </sheetData>
  <sheetProtection algorithmName="SHA-512" hashValue="qFcewyzQClZkmgOMzIH4O82N8fxUnBnT8/cU6qIZhAKGGgVE0Pkl+f13ht9b8D+tw+M39wdjH8BS1v0DhEDrAA==" saltValue="VQyCygZ05ZCsXYDnBXSuBA==" spinCount="100000" sheet="1" objects="1" scenarios="1"/>
  <mergeCells count="10">
    <mergeCell ref="N18:N19"/>
    <mergeCell ref="O18:O19"/>
    <mergeCell ref="U44:X44"/>
    <mergeCell ref="U52:X52"/>
    <mergeCell ref="H18:H19"/>
    <mergeCell ref="I18:I19"/>
    <mergeCell ref="J18:J19"/>
    <mergeCell ref="K18:K19"/>
    <mergeCell ref="L18:L19"/>
    <mergeCell ref="M18:M19"/>
  </mergeCells>
  <conditionalFormatting sqref="E9:G14 D14 M9:O12 L14">
    <cfRule type="containsErrors" dxfId="7" priority="9">
      <formula>ISERROR(D9)</formula>
    </cfRule>
  </conditionalFormatting>
  <conditionalFormatting sqref="M14">
    <cfRule type="containsErrors" dxfId="6" priority="8">
      <formula>ISERROR(M14)</formula>
    </cfRule>
  </conditionalFormatting>
  <conditionalFormatting sqref="O20:O29">
    <cfRule type="cellIs" dxfId="5" priority="7" operator="greaterThan">
      <formula>330</formula>
    </cfRule>
  </conditionalFormatting>
  <conditionalFormatting sqref="I30:L30">
    <cfRule type="cellIs" dxfId="4" priority="6" operator="equal">
      <formula>0</formula>
    </cfRule>
  </conditionalFormatting>
  <conditionalFormatting sqref="M21:O21 M23:O23 M25:O25 M27:O27 M29:O29">
    <cfRule type="cellIs" dxfId="3" priority="5" operator="equal">
      <formula>0</formula>
    </cfRule>
  </conditionalFormatting>
  <conditionalFormatting sqref="M22:O22 M24:O24 M26:O26 M28:O28 M30:O30">
    <cfRule type="cellIs" dxfId="2" priority="4" operator="equal">
      <formula>0</formula>
    </cfRule>
  </conditionalFormatting>
  <conditionalFormatting sqref="L14">
    <cfRule type="cellIs" dxfId="1" priority="3" operator="equal">
      <formula>0</formula>
    </cfRule>
  </conditionalFormatting>
  <conditionalFormatting sqref="Q21">
    <cfRule type="containsErrors" dxfId="0" priority="1">
      <formula>ISERROR(Q21)</formula>
    </cfRule>
  </conditionalFormatting>
  <dataValidations disablePrompts="1" count="1">
    <dataValidation type="list" allowBlank="1" showInputMessage="1" showErrorMessage="1" sqref="AA45">
      <formula1>Heimurinn</formula1>
    </dataValidation>
  </dataValidations>
  <hyperlinks>
    <hyperlink ref="R16" r:id="rId1"/>
    <hyperlink ref="R25" r:id="rId2" display="Þjónustusvæði TNT"/>
  </hyperlinks>
  <pageMargins left="0.7" right="0.7" top="0.75" bottom="0.75" header="0.3" footer="0.3"/>
  <pageSetup paperSize="9" orientation="portrait" r:id="rId3"/>
  <ignoredErrors>
    <ignoredError sqref="E9 G9:G10 G12 O12 M9 O9 V47" evalError="1"/>
  </ignoredErrors>
  <drawing r:id="rId4"/>
  <legacyDrawing r:id="rId5"/>
  <controls>
    <mc:AlternateContent xmlns:mc="http://schemas.openxmlformats.org/markup-compatibility/2006">
      <mc:Choice Requires="x14">
        <control shapeId="2050" r:id="rId6" name="ComboBox2">
          <controlPr locked="0" defaultSize="0" autoLine="0" linkedCell="AA48" listFillRange="SVC" r:id="rId7">
            <anchor moveWithCells="1">
              <from>
                <xdr:col>2</xdr:col>
                <xdr:colOff>0</xdr:colOff>
                <xdr:row>17</xdr:row>
                <xdr:rowOff>152400</xdr:rowOff>
              </from>
              <to>
                <xdr:col>5</xdr:col>
                <xdr:colOff>390525</xdr:colOff>
                <xdr:row>19</xdr:row>
                <xdr:rowOff>95250</xdr:rowOff>
              </to>
            </anchor>
          </controlPr>
        </control>
      </mc:Choice>
      <mc:Fallback>
        <control shapeId="2050" r:id="rId6" name="ComboBox2"/>
      </mc:Fallback>
    </mc:AlternateContent>
    <mc:AlternateContent xmlns:mc="http://schemas.openxmlformats.org/markup-compatibility/2006">
      <mc:Choice Requires="x14">
        <control shapeId="2049" r:id="rId8" name="ComboBox1">
          <controlPr locked="0" defaultSize="0" autoLine="0" linkedCell="Land" listFillRange="Heimurinn" r:id="rId9">
            <anchor moveWithCells="1">
              <from>
                <xdr:col>2</xdr:col>
                <xdr:colOff>0</xdr:colOff>
                <xdr:row>20</xdr:row>
                <xdr:rowOff>57150</xdr:rowOff>
              </from>
              <to>
                <xdr:col>5</xdr:col>
                <xdr:colOff>390525</xdr:colOff>
                <xdr:row>22</xdr:row>
                <xdr:rowOff>0</xdr:rowOff>
              </to>
            </anchor>
          </controlPr>
        </control>
      </mc:Choice>
      <mc:Fallback>
        <control shapeId="2049" r:id="rId8" name="ComboBox1"/>
      </mc:Fallback>
    </mc:AlternateContent>
    <mc:AlternateContent xmlns:mc="http://schemas.openxmlformats.org/markup-compatibility/2006">
      <mc:Choice Requires="x14">
        <control shapeId="2051" r:id="rId10" name="CommandButton1">
          <controlPr defaultSize="0" autoLine="0" r:id="rId11">
            <anchor moveWithCells="1">
              <from>
                <xdr:col>1</xdr:col>
                <xdr:colOff>571500</xdr:colOff>
                <xdr:row>27</xdr:row>
                <xdr:rowOff>9525</xdr:rowOff>
              </from>
              <to>
                <xdr:col>5</xdr:col>
                <xdr:colOff>28575</xdr:colOff>
                <xdr:row>29</xdr:row>
                <xdr:rowOff>142875</xdr:rowOff>
              </to>
            </anchor>
          </controlPr>
        </control>
      </mc:Choice>
      <mc:Fallback>
        <control shapeId="2051" r:id="rId10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145"/>
  <sheetViews>
    <sheetView workbookViewId="0">
      <selection activeCell="C3" sqref="C3"/>
    </sheetView>
  </sheetViews>
  <sheetFormatPr defaultColWidth="9.140625" defaultRowHeight="15" x14ac:dyDescent="0.25"/>
  <cols>
    <col min="1" max="1" width="9.140625" style="15"/>
    <col min="2" max="16384" width="9.140625" style="3"/>
  </cols>
  <sheetData>
    <row r="1" spans="1:25" x14ac:dyDescent="0.25">
      <c r="A1" s="15" t="s">
        <v>467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O1" s="3" t="s">
        <v>467</v>
      </c>
      <c r="P1" s="3">
        <v>1</v>
      </c>
      <c r="Q1" s="3">
        <v>2</v>
      </c>
      <c r="R1" s="3">
        <v>3</v>
      </c>
      <c r="S1" s="3">
        <v>4</v>
      </c>
      <c r="T1" s="3">
        <v>5</v>
      </c>
      <c r="U1" s="3">
        <v>6</v>
      </c>
      <c r="V1" s="3">
        <v>7</v>
      </c>
      <c r="W1" s="3">
        <v>8</v>
      </c>
      <c r="X1" s="3">
        <v>9</v>
      </c>
      <c r="Y1" s="3">
        <v>10</v>
      </c>
    </row>
    <row r="2" spans="1:25" x14ac:dyDescent="0.25">
      <c r="A2" s="15">
        <v>0.5</v>
      </c>
      <c r="B2" s="3" t="s">
        <v>510</v>
      </c>
      <c r="C2" s="3" t="s">
        <v>510</v>
      </c>
      <c r="D2" s="3">
        <v>10137.775</v>
      </c>
      <c r="E2" s="3">
        <v>9228.8000000000011</v>
      </c>
      <c r="F2" s="3">
        <v>11463.9</v>
      </c>
      <c r="G2" s="3">
        <v>14721.275</v>
      </c>
      <c r="H2" s="3">
        <v>5953.4000000000005</v>
      </c>
      <c r="I2" s="3">
        <v>12450.125</v>
      </c>
      <c r="J2" s="3">
        <v>10696.550000000001</v>
      </c>
      <c r="K2" s="3">
        <v>5935.375</v>
      </c>
      <c r="O2" s="3" t="s">
        <v>468</v>
      </c>
      <c r="P2" s="3">
        <v>5515.6500000000005</v>
      </c>
      <c r="Q2" s="3">
        <v>6259.8249999999998</v>
      </c>
      <c r="R2" s="3">
        <v>9123.2250000000004</v>
      </c>
      <c r="S2" s="3">
        <v>8306.9499999999989</v>
      </c>
      <c r="T2" s="3">
        <v>10318.025</v>
      </c>
      <c r="U2" s="3">
        <v>13248.375</v>
      </c>
      <c r="V2" s="3">
        <v>5358.5749999999998</v>
      </c>
      <c r="W2" s="3">
        <v>11206.4</v>
      </c>
      <c r="X2" s="3">
        <v>9627.9250000000011</v>
      </c>
      <c r="Y2" s="3">
        <v>5343.125</v>
      </c>
    </row>
    <row r="3" spans="1:25" x14ac:dyDescent="0.25">
      <c r="A3" s="15">
        <v>1</v>
      </c>
      <c r="B3" s="3" t="s">
        <v>510</v>
      </c>
      <c r="C3" s="3" t="s">
        <v>510</v>
      </c>
      <c r="D3" s="3">
        <v>11306.825000000001</v>
      </c>
      <c r="E3" s="3">
        <v>10768.65</v>
      </c>
      <c r="F3" s="3">
        <v>12851.825000000001</v>
      </c>
      <c r="G3" s="3">
        <v>16485.149999999998</v>
      </c>
      <c r="H3" s="3">
        <v>6818.6</v>
      </c>
      <c r="I3" s="3">
        <v>13750.5</v>
      </c>
      <c r="J3" s="3">
        <v>12172.025</v>
      </c>
      <c r="K3" s="3">
        <v>6705.3</v>
      </c>
    </row>
    <row r="4" spans="1:25" x14ac:dyDescent="0.25">
      <c r="A4" s="15">
        <v>1.5</v>
      </c>
      <c r="B4" s="3" t="s">
        <v>510</v>
      </c>
      <c r="C4" s="3" t="s">
        <v>510</v>
      </c>
      <c r="D4" s="3">
        <v>12475.875</v>
      </c>
      <c r="E4" s="3">
        <v>12308.5</v>
      </c>
      <c r="F4" s="3">
        <v>14239.75</v>
      </c>
      <c r="G4" s="3">
        <v>18249.025000000001</v>
      </c>
      <c r="H4" s="3">
        <v>7683.8</v>
      </c>
      <c r="I4" s="3">
        <v>15050.875</v>
      </c>
      <c r="J4" s="3">
        <v>13647.5</v>
      </c>
      <c r="K4" s="3">
        <v>7475.2250000000004</v>
      </c>
    </row>
    <row r="5" spans="1:25" x14ac:dyDescent="0.25">
      <c r="A5" s="15">
        <v>2</v>
      </c>
      <c r="B5" s="3" t="s">
        <v>510</v>
      </c>
      <c r="C5" s="3" t="s">
        <v>510</v>
      </c>
      <c r="D5" s="3">
        <v>13644.925000000001</v>
      </c>
      <c r="E5" s="3">
        <v>13848.35</v>
      </c>
      <c r="F5" s="3">
        <v>15627.675000000001</v>
      </c>
      <c r="G5" s="3">
        <v>20012.900000000001</v>
      </c>
      <c r="H5" s="3">
        <v>8549</v>
      </c>
      <c r="I5" s="3">
        <v>16351.25</v>
      </c>
      <c r="J5" s="3">
        <v>15122.975</v>
      </c>
      <c r="K5" s="3">
        <v>8245.1500000000015</v>
      </c>
    </row>
    <row r="6" spans="1:25" x14ac:dyDescent="0.25">
      <c r="A6" s="15">
        <v>2.5</v>
      </c>
      <c r="B6" s="3" t="s">
        <v>510</v>
      </c>
      <c r="C6" s="3" t="s">
        <v>510</v>
      </c>
      <c r="D6" s="3">
        <v>14813.975</v>
      </c>
      <c r="E6" s="3">
        <v>15388.2</v>
      </c>
      <c r="F6" s="3">
        <v>17015.600000000002</v>
      </c>
      <c r="G6" s="3">
        <v>21776.775000000001</v>
      </c>
      <c r="H6" s="3">
        <v>9414.2000000000007</v>
      </c>
      <c r="I6" s="3">
        <v>17651.625</v>
      </c>
      <c r="J6" s="3">
        <v>16598.449999999997</v>
      </c>
      <c r="K6" s="3">
        <v>9015.0750000000007</v>
      </c>
    </row>
    <row r="7" spans="1:25" x14ac:dyDescent="0.25">
      <c r="A7" s="15">
        <v>3</v>
      </c>
      <c r="B7" s="3" t="s">
        <v>510</v>
      </c>
      <c r="C7" s="3" t="s">
        <v>510</v>
      </c>
      <c r="D7" s="3">
        <v>15983.025</v>
      </c>
      <c r="E7" s="3">
        <v>16928.05</v>
      </c>
      <c r="F7" s="3">
        <v>18403.525000000001</v>
      </c>
      <c r="G7" s="3">
        <v>23540.65</v>
      </c>
      <c r="H7" s="3">
        <v>10279.4</v>
      </c>
      <c r="I7" s="3">
        <v>18952</v>
      </c>
      <c r="J7" s="3">
        <v>18073.924999999999</v>
      </c>
      <c r="K7" s="3">
        <v>9785</v>
      </c>
    </row>
    <row r="8" spans="1:25" x14ac:dyDescent="0.25">
      <c r="A8" s="15">
        <v>3.5</v>
      </c>
      <c r="B8" s="3" t="s">
        <v>510</v>
      </c>
      <c r="C8" s="3" t="s">
        <v>510</v>
      </c>
      <c r="D8" s="3">
        <v>17152.075000000001</v>
      </c>
      <c r="E8" s="3">
        <v>18467.900000000001</v>
      </c>
      <c r="F8" s="3">
        <v>19791.45</v>
      </c>
      <c r="G8" s="3">
        <v>25304.525000000001</v>
      </c>
      <c r="H8" s="3">
        <v>11144.6</v>
      </c>
      <c r="I8" s="3">
        <v>20252.375</v>
      </c>
      <c r="J8" s="3">
        <v>19549.400000000001</v>
      </c>
      <c r="K8" s="3">
        <v>10554.925000000001</v>
      </c>
    </row>
    <row r="9" spans="1:25" x14ac:dyDescent="0.25">
      <c r="A9" s="15">
        <v>4</v>
      </c>
      <c r="B9" s="3" t="s">
        <v>510</v>
      </c>
      <c r="C9" s="3" t="s">
        <v>510</v>
      </c>
      <c r="D9" s="3">
        <v>18321.125</v>
      </c>
      <c r="E9" s="3">
        <v>20007.75</v>
      </c>
      <c r="F9" s="3">
        <v>21179.375</v>
      </c>
      <c r="G9" s="3">
        <v>27068.400000000001</v>
      </c>
      <c r="H9" s="3">
        <v>12009.800000000001</v>
      </c>
      <c r="I9" s="3">
        <v>21552.75</v>
      </c>
      <c r="J9" s="3">
        <v>21024.875</v>
      </c>
      <c r="K9" s="3">
        <v>11324.85</v>
      </c>
    </row>
    <row r="10" spans="1:25" x14ac:dyDescent="0.25">
      <c r="A10" s="15">
        <v>4.5</v>
      </c>
      <c r="B10" s="3" t="s">
        <v>510</v>
      </c>
      <c r="C10" s="3" t="s">
        <v>510</v>
      </c>
      <c r="D10" s="3">
        <v>19490.174999999999</v>
      </c>
      <c r="E10" s="3">
        <v>21547.600000000002</v>
      </c>
      <c r="F10" s="3">
        <v>22567.3</v>
      </c>
      <c r="G10" s="3">
        <v>28832.275000000001</v>
      </c>
      <c r="H10" s="3">
        <v>12875</v>
      </c>
      <c r="I10" s="3">
        <v>22853.125</v>
      </c>
      <c r="J10" s="3">
        <v>22500.350000000002</v>
      </c>
      <c r="K10" s="3">
        <v>12094.775</v>
      </c>
    </row>
    <row r="11" spans="1:25" x14ac:dyDescent="0.25">
      <c r="A11" s="15">
        <v>5</v>
      </c>
      <c r="B11" s="3" t="s">
        <v>510</v>
      </c>
      <c r="C11" s="3" t="s">
        <v>510</v>
      </c>
      <c r="D11" s="3">
        <v>20659.225000000002</v>
      </c>
      <c r="E11" s="3">
        <v>23087.45</v>
      </c>
      <c r="F11" s="3">
        <v>23955.225000000002</v>
      </c>
      <c r="G11" s="3">
        <v>30596.15</v>
      </c>
      <c r="H11" s="3">
        <v>13740.2</v>
      </c>
      <c r="I11" s="3">
        <v>24153.5</v>
      </c>
      <c r="J11" s="3">
        <v>23975.825000000001</v>
      </c>
      <c r="K11" s="3">
        <v>12864.7</v>
      </c>
    </row>
    <row r="12" spans="1:25" x14ac:dyDescent="0.25">
      <c r="A12" s="15">
        <v>5.5</v>
      </c>
      <c r="B12" s="3" t="s">
        <v>510</v>
      </c>
      <c r="C12" s="3" t="s">
        <v>510</v>
      </c>
      <c r="D12" s="3">
        <v>23043.674999999999</v>
      </c>
      <c r="E12" s="3">
        <v>24575.8</v>
      </c>
      <c r="F12" s="3">
        <v>25353.45</v>
      </c>
      <c r="G12" s="3">
        <v>33021.800000000003</v>
      </c>
      <c r="H12" s="3">
        <v>14587.375</v>
      </c>
      <c r="I12" s="3">
        <v>25505.375</v>
      </c>
      <c r="J12" s="3">
        <v>25175.775000000001</v>
      </c>
      <c r="K12" s="3">
        <v>14466.35</v>
      </c>
    </row>
    <row r="13" spans="1:25" x14ac:dyDescent="0.25">
      <c r="A13" s="15">
        <v>6</v>
      </c>
      <c r="B13" s="3" t="s">
        <v>510</v>
      </c>
      <c r="C13" s="3" t="s">
        <v>510</v>
      </c>
      <c r="D13" s="3">
        <v>24354.350000000002</v>
      </c>
      <c r="E13" s="3">
        <v>26064.15</v>
      </c>
      <c r="F13" s="3">
        <v>26749.100000000002</v>
      </c>
      <c r="G13" s="3">
        <v>35447.450000000004</v>
      </c>
      <c r="H13" s="3">
        <v>15434.550000000001</v>
      </c>
      <c r="I13" s="3">
        <v>26859.825000000001</v>
      </c>
      <c r="J13" s="3">
        <v>26375.725000000002</v>
      </c>
      <c r="K13" s="3">
        <v>15300.65</v>
      </c>
    </row>
    <row r="14" spans="1:25" x14ac:dyDescent="0.25">
      <c r="A14" s="15">
        <v>6.5</v>
      </c>
      <c r="B14" s="3" t="s">
        <v>510</v>
      </c>
      <c r="C14" s="3" t="s">
        <v>510</v>
      </c>
      <c r="D14" s="3">
        <v>25665.025000000001</v>
      </c>
      <c r="E14" s="3">
        <v>27552.5</v>
      </c>
      <c r="F14" s="3">
        <v>28144.75</v>
      </c>
      <c r="G14" s="3">
        <v>37873.1</v>
      </c>
      <c r="H14" s="3">
        <v>16281.725</v>
      </c>
      <c r="I14" s="3">
        <v>28214.275000000001</v>
      </c>
      <c r="J14" s="3">
        <v>27575.674999999999</v>
      </c>
      <c r="K14" s="3">
        <v>16134.95</v>
      </c>
    </row>
    <row r="15" spans="1:25" x14ac:dyDescent="0.25">
      <c r="A15" s="15">
        <v>7</v>
      </c>
      <c r="B15" s="3" t="s">
        <v>510</v>
      </c>
      <c r="C15" s="3" t="s">
        <v>510</v>
      </c>
      <c r="D15" s="3">
        <v>26975.7</v>
      </c>
      <c r="E15" s="3">
        <v>29040.850000000002</v>
      </c>
      <c r="F15" s="3">
        <v>29540.400000000001</v>
      </c>
      <c r="G15" s="3">
        <v>40298.75</v>
      </c>
      <c r="H15" s="3">
        <v>17128.900000000001</v>
      </c>
      <c r="I15" s="3">
        <v>29568.725000000002</v>
      </c>
      <c r="J15" s="3">
        <v>28775.625</v>
      </c>
      <c r="K15" s="3">
        <v>16969.25</v>
      </c>
    </row>
    <row r="16" spans="1:25" x14ac:dyDescent="0.25">
      <c r="A16" s="15">
        <v>7.5</v>
      </c>
      <c r="B16" s="3" t="s">
        <v>510</v>
      </c>
      <c r="C16" s="3" t="s">
        <v>510</v>
      </c>
      <c r="D16" s="3">
        <v>28286.375</v>
      </c>
      <c r="E16" s="3">
        <v>30529.200000000001</v>
      </c>
      <c r="F16" s="3">
        <v>30936.05</v>
      </c>
      <c r="G16" s="3">
        <v>42724.4</v>
      </c>
      <c r="H16" s="3">
        <v>17976.075000000001</v>
      </c>
      <c r="I16" s="3">
        <v>30923.174999999999</v>
      </c>
      <c r="J16" s="3">
        <v>29975.575000000001</v>
      </c>
      <c r="K16" s="3">
        <v>17803.55</v>
      </c>
    </row>
    <row r="17" spans="1:11" x14ac:dyDescent="0.25">
      <c r="A17" s="15">
        <v>8</v>
      </c>
      <c r="B17" s="3" t="s">
        <v>510</v>
      </c>
      <c r="C17" s="3" t="s">
        <v>510</v>
      </c>
      <c r="D17" s="3">
        <v>29597.05</v>
      </c>
      <c r="E17" s="3">
        <v>32017.55</v>
      </c>
      <c r="F17" s="3">
        <v>32331.7</v>
      </c>
      <c r="G17" s="3">
        <v>45150.05</v>
      </c>
      <c r="H17" s="3">
        <v>18823.25</v>
      </c>
      <c r="I17" s="3">
        <v>32277.625</v>
      </c>
      <c r="J17" s="3">
        <v>31175.525000000001</v>
      </c>
      <c r="K17" s="3">
        <v>18637.850000000002</v>
      </c>
    </row>
    <row r="18" spans="1:11" x14ac:dyDescent="0.25">
      <c r="A18" s="15">
        <v>8.5</v>
      </c>
      <c r="B18" s="3" t="s">
        <v>510</v>
      </c>
      <c r="C18" s="3" t="s">
        <v>510</v>
      </c>
      <c r="D18" s="3">
        <v>30907.725000000002</v>
      </c>
      <c r="E18" s="3">
        <v>33505.9</v>
      </c>
      <c r="F18" s="3">
        <v>33727.35</v>
      </c>
      <c r="G18" s="3">
        <v>47575.700000000004</v>
      </c>
      <c r="H18" s="3">
        <v>19670.424999999999</v>
      </c>
      <c r="I18" s="3">
        <v>33632.075000000004</v>
      </c>
      <c r="J18" s="3">
        <v>32375.475000000002</v>
      </c>
      <c r="K18" s="3">
        <v>19472.150000000001</v>
      </c>
    </row>
    <row r="19" spans="1:11" x14ac:dyDescent="0.25">
      <c r="A19" s="15">
        <v>9</v>
      </c>
      <c r="B19" s="3" t="s">
        <v>510</v>
      </c>
      <c r="C19" s="3" t="s">
        <v>510</v>
      </c>
      <c r="D19" s="3">
        <v>32218.400000000001</v>
      </c>
      <c r="E19" s="3">
        <v>34994.25</v>
      </c>
      <c r="F19" s="3">
        <v>35123</v>
      </c>
      <c r="G19" s="3">
        <v>50001.35</v>
      </c>
      <c r="H19" s="3">
        <v>20517.600000000002</v>
      </c>
      <c r="I19" s="3">
        <v>34986.525000000001</v>
      </c>
      <c r="J19" s="3">
        <v>33575.424999999996</v>
      </c>
      <c r="K19" s="3">
        <v>20306.45</v>
      </c>
    </row>
    <row r="20" spans="1:11" x14ac:dyDescent="0.25">
      <c r="A20" s="15">
        <v>9.5</v>
      </c>
      <c r="B20" s="3" t="s">
        <v>510</v>
      </c>
      <c r="C20" s="3" t="s">
        <v>510</v>
      </c>
      <c r="D20" s="3">
        <v>33529.075000000004</v>
      </c>
      <c r="E20" s="3">
        <v>36482.6</v>
      </c>
      <c r="F20" s="3">
        <v>36518.65</v>
      </c>
      <c r="G20" s="3">
        <v>52427</v>
      </c>
      <c r="H20" s="3">
        <v>21364.775000000001</v>
      </c>
      <c r="I20" s="3">
        <v>36340.974999999999</v>
      </c>
      <c r="J20" s="3">
        <v>34775.375</v>
      </c>
      <c r="K20" s="3">
        <v>21140.75</v>
      </c>
    </row>
    <row r="21" spans="1:11" x14ac:dyDescent="0.25">
      <c r="A21" s="15">
        <v>10</v>
      </c>
      <c r="B21" s="3" t="s">
        <v>510</v>
      </c>
      <c r="C21" s="3" t="s">
        <v>510</v>
      </c>
      <c r="D21" s="3">
        <v>34839.75</v>
      </c>
      <c r="E21" s="3">
        <v>37970.950000000004</v>
      </c>
      <c r="F21" s="3">
        <v>37914.300000000003</v>
      </c>
      <c r="G21" s="3">
        <v>54852.65</v>
      </c>
      <c r="H21" s="3">
        <v>22211.95</v>
      </c>
      <c r="I21" s="3">
        <v>37695.425000000003</v>
      </c>
      <c r="J21" s="3">
        <v>35975.325000000004</v>
      </c>
      <c r="K21" s="3">
        <v>21975.05</v>
      </c>
    </row>
    <row r="22" spans="1:11" x14ac:dyDescent="0.25">
      <c r="A22" s="15">
        <v>10.5</v>
      </c>
      <c r="B22" s="3" t="s">
        <v>510</v>
      </c>
      <c r="C22" s="3" t="s">
        <v>510</v>
      </c>
      <c r="D22" s="3">
        <v>35290.375</v>
      </c>
      <c r="E22" s="3">
        <v>39474.75</v>
      </c>
      <c r="F22" s="3">
        <v>39312.525000000001</v>
      </c>
      <c r="G22" s="3">
        <v>65317.450000000004</v>
      </c>
      <c r="H22" s="3">
        <v>23035.95</v>
      </c>
      <c r="I22" s="3">
        <v>38939.15</v>
      </c>
      <c r="J22" s="3">
        <v>37224.200000000004</v>
      </c>
      <c r="K22" s="3">
        <v>22781.025000000001</v>
      </c>
    </row>
    <row r="23" spans="1:11" x14ac:dyDescent="0.25">
      <c r="A23" s="15">
        <v>11</v>
      </c>
      <c r="B23" s="3" t="s">
        <v>510</v>
      </c>
      <c r="C23" s="3" t="s">
        <v>510</v>
      </c>
      <c r="D23" s="3">
        <v>36554.700000000004</v>
      </c>
      <c r="E23" s="3">
        <v>40978.550000000003</v>
      </c>
      <c r="F23" s="3">
        <v>40708.175000000003</v>
      </c>
      <c r="G23" s="3">
        <v>67683.875</v>
      </c>
      <c r="H23" s="3">
        <v>23857.375</v>
      </c>
      <c r="I23" s="3">
        <v>40185.450000000004</v>
      </c>
      <c r="J23" s="3">
        <v>38473.075000000004</v>
      </c>
      <c r="K23" s="3">
        <v>23587</v>
      </c>
    </row>
    <row r="24" spans="1:11" x14ac:dyDescent="0.25">
      <c r="A24" s="15">
        <v>11.5</v>
      </c>
      <c r="B24" s="3" t="s">
        <v>510</v>
      </c>
      <c r="C24" s="3" t="s">
        <v>510</v>
      </c>
      <c r="D24" s="3">
        <v>37819.025000000001</v>
      </c>
      <c r="E24" s="3">
        <v>42482.35</v>
      </c>
      <c r="F24" s="3">
        <v>42103.825000000004</v>
      </c>
      <c r="G24" s="3">
        <v>70050.3</v>
      </c>
      <c r="H24" s="3">
        <v>24678.799999999999</v>
      </c>
      <c r="I24" s="3">
        <v>41431.75</v>
      </c>
      <c r="J24" s="3">
        <v>39721.950000000004</v>
      </c>
      <c r="K24" s="3">
        <v>24392.975000000002</v>
      </c>
    </row>
    <row r="25" spans="1:11" x14ac:dyDescent="0.25">
      <c r="A25" s="15">
        <v>12</v>
      </c>
      <c r="B25" s="3" t="s">
        <v>510</v>
      </c>
      <c r="C25" s="3" t="s">
        <v>510</v>
      </c>
      <c r="D25" s="3">
        <v>39083.35</v>
      </c>
      <c r="E25" s="3">
        <v>43986.15</v>
      </c>
      <c r="F25" s="3">
        <v>43499.474999999999</v>
      </c>
      <c r="G25" s="3">
        <v>72416.725000000006</v>
      </c>
      <c r="H25" s="3">
        <v>25500.225000000002</v>
      </c>
      <c r="I25" s="3">
        <v>42678.05</v>
      </c>
      <c r="J25" s="3">
        <v>40970.825000000004</v>
      </c>
      <c r="K25" s="3">
        <v>25198.95</v>
      </c>
    </row>
    <row r="26" spans="1:11" x14ac:dyDescent="0.25">
      <c r="A26" s="15">
        <v>12.5</v>
      </c>
      <c r="B26" s="3" t="s">
        <v>510</v>
      </c>
      <c r="C26" s="3" t="s">
        <v>510</v>
      </c>
      <c r="D26" s="3">
        <v>40347.675000000003</v>
      </c>
      <c r="E26" s="3">
        <v>45489.950000000004</v>
      </c>
      <c r="F26" s="3">
        <v>44895.125</v>
      </c>
      <c r="G26" s="3">
        <v>74783.150000000009</v>
      </c>
      <c r="H26" s="3">
        <v>26321.65</v>
      </c>
      <c r="I26" s="3">
        <v>43924.35</v>
      </c>
      <c r="J26" s="3">
        <v>42219.700000000004</v>
      </c>
      <c r="K26" s="3">
        <v>26004.924999999999</v>
      </c>
    </row>
    <row r="27" spans="1:11" x14ac:dyDescent="0.25">
      <c r="A27" s="15">
        <v>13</v>
      </c>
      <c r="B27" s="3" t="s">
        <v>510</v>
      </c>
      <c r="C27" s="3" t="s">
        <v>510</v>
      </c>
      <c r="D27" s="3">
        <v>41612</v>
      </c>
      <c r="E27" s="3">
        <v>46993.75</v>
      </c>
      <c r="F27" s="3">
        <v>46290.775000000001</v>
      </c>
      <c r="G27" s="3">
        <v>77149.574999999997</v>
      </c>
      <c r="H27" s="3">
        <v>27143.075000000001</v>
      </c>
      <c r="I27" s="3">
        <v>45170.65</v>
      </c>
      <c r="J27" s="3">
        <v>43468.575000000004</v>
      </c>
      <c r="K27" s="3">
        <v>26810.9</v>
      </c>
    </row>
    <row r="28" spans="1:11" x14ac:dyDescent="0.25">
      <c r="A28" s="15">
        <v>13.5</v>
      </c>
      <c r="B28" s="3" t="s">
        <v>510</v>
      </c>
      <c r="C28" s="3" t="s">
        <v>510</v>
      </c>
      <c r="D28" s="3">
        <v>42876.325000000004</v>
      </c>
      <c r="E28" s="3">
        <v>48497.55</v>
      </c>
      <c r="F28" s="3">
        <v>47686.425000000003</v>
      </c>
      <c r="G28" s="3">
        <v>79516</v>
      </c>
      <c r="H28" s="3">
        <v>27964.5</v>
      </c>
      <c r="I28" s="3">
        <v>46416.950000000004</v>
      </c>
      <c r="J28" s="3">
        <v>44717.450000000004</v>
      </c>
      <c r="K28" s="3">
        <v>27616.875</v>
      </c>
    </row>
    <row r="29" spans="1:11" x14ac:dyDescent="0.25">
      <c r="A29" s="15">
        <v>14</v>
      </c>
      <c r="B29" s="3" t="s">
        <v>510</v>
      </c>
      <c r="C29" s="3" t="s">
        <v>510</v>
      </c>
      <c r="D29" s="3">
        <v>44140.65</v>
      </c>
      <c r="E29" s="3">
        <v>50001.35</v>
      </c>
      <c r="F29" s="3">
        <v>49082.075000000004</v>
      </c>
      <c r="G29" s="3">
        <v>81882.425000000003</v>
      </c>
      <c r="H29" s="3">
        <v>28785.924999999999</v>
      </c>
      <c r="I29" s="3">
        <v>47663.25</v>
      </c>
      <c r="J29" s="3">
        <v>45966.325000000004</v>
      </c>
      <c r="K29" s="3">
        <v>28422.850000000002</v>
      </c>
    </row>
    <row r="30" spans="1:11" x14ac:dyDescent="0.25">
      <c r="A30" s="15">
        <v>14.5</v>
      </c>
      <c r="B30" s="3" t="s">
        <v>510</v>
      </c>
      <c r="C30" s="3" t="s">
        <v>510</v>
      </c>
      <c r="D30" s="3">
        <v>45404.974999999999</v>
      </c>
      <c r="E30" s="3">
        <v>51505.15</v>
      </c>
      <c r="F30" s="3">
        <v>50477.724999999999</v>
      </c>
      <c r="G30" s="3">
        <v>84248.85</v>
      </c>
      <c r="H30" s="3">
        <v>29607.350000000002</v>
      </c>
      <c r="I30" s="3">
        <v>48909.55</v>
      </c>
      <c r="J30" s="3">
        <v>47215.200000000004</v>
      </c>
      <c r="K30" s="3">
        <v>29228.825000000001</v>
      </c>
    </row>
    <row r="31" spans="1:11" x14ac:dyDescent="0.25">
      <c r="A31" s="15">
        <v>15</v>
      </c>
      <c r="B31" s="3" t="s">
        <v>510</v>
      </c>
      <c r="C31" s="3" t="s">
        <v>510</v>
      </c>
      <c r="D31" s="3">
        <v>46669.3</v>
      </c>
      <c r="E31" s="3">
        <v>53008.950000000004</v>
      </c>
      <c r="F31" s="3">
        <v>51873.375</v>
      </c>
      <c r="G31" s="3">
        <v>86615.275000000009</v>
      </c>
      <c r="H31" s="3">
        <v>30428.775000000001</v>
      </c>
      <c r="I31" s="3">
        <v>50155.85</v>
      </c>
      <c r="J31" s="3">
        <v>48464.075000000004</v>
      </c>
      <c r="K31" s="3">
        <v>30034.799999999999</v>
      </c>
    </row>
    <row r="32" spans="1:11" x14ac:dyDescent="0.25">
      <c r="A32" s="15">
        <v>15.5</v>
      </c>
      <c r="B32" s="3" t="s">
        <v>510</v>
      </c>
      <c r="C32" s="3" t="s">
        <v>510</v>
      </c>
      <c r="D32" s="3">
        <v>47933.625</v>
      </c>
      <c r="E32" s="3">
        <v>54512.75</v>
      </c>
      <c r="F32" s="3">
        <v>53269.025000000001</v>
      </c>
      <c r="G32" s="3">
        <v>88981.7</v>
      </c>
      <c r="H32" s="3">
        <v>31250.2</v>
      </c>
      <c r="I32" s="3">
        <v>51402.15</v>
      </c>
      <c r="J32" s="3">
        <v>49712.950000000004</v>
      </c>
      <c r="K32" s="3">
        <v>30840.775000000001</v>
      </c>
    </row>
    <row r="33" spans="1:11" x14ac:dyDescent="0.25">
      <c r="A33" s="15">
        <v>16</v>
      </c>
      <c r="B33" s="3" t="s">
        <v>510</v>
      </c>
      <c r="C33" s="3" t="s">
        <v>510</v>
      </c>
      <c r="D33" s="3">
        <v>49197.950000000004</v>
      </c>
      <c r="E33" s="3">
        <v>56016.55</v>
      </c>
      <c r="F33" s="3">
        <v>54664.675000000003</v>
      </c>
      <c r="G33" s="3">
        <v>91348.125</v>
      </c>
      <c r="H33" s="3">
        <v>32071.625</v>
      </c>
      <c r="I33" s="3">
        <v>52648.450000000004</v>
      </c>
      <c r="J33" s="3">
        <v>50961.825000000004</v>
      </c>
      <c r="K33" s="3">
        <v>31646.75</v>
      </c>
    </row>
    <row r="34" spans="1:11" x14ac:dyDescent="0.25">
      <c r="A34" s="15">
        <v>16.5</v>
      </c>
      <c r="B34" s="3" t="s">
        <v>510</v>
      </c>
      <c r="C34" s="3" t="s">
        <v>510</v>
      </c>
      <c r="D34" s="3">
        <v>50462.275000000001</v>
      </c>
      <c r="E34" s="3">
        <v>57520.35</v>
      </c>
      <c r="F34" s="3">
        <v>56060.325000000004</v>
      </c>
      <c r="G34" s="3">
        <v>93714.55</v>
      </c>
      <c r="H34" s="3">
        <v>32893.050000000003</v>
      </c>
      <c r="I34" s="3">
        <v>53894.75</v>
      </c>
      <c r="J34" s="3">
        <v>52210.700000000004</v>
      </c>
      <c r="K34" s="3">
        <v>32452.725000000002</v>
      </c>
    </row>
    <row r="35" spans="1:11" x14ac:dyDescent="0.25">
      <c r="A35" s="15">
        <v>17</v>
      </c>
      <c r="B35" s="3" t="s">
        <v>510</v>
      </c>
      <c r="C35" s="3" t="s">
        <v>510</v>
      </c>
      <c r="D35" s="3">
        <v>51726.6</v>
      </c>
      <c r="E35" s="3">
        <v>59024.15</v>
      </c>
      <c r="F35" s="3">
        <v>57455.974999999999</v>
      </c>
      <c r="G35" s="3">
        <v>96080.975000000006</v>
      </c>
      <c r="H35" s="3">
        <v>33714.474999999999</v>
      </c>
      <c r="I35" s="3">
        <v>55141.05</v>
      </c>
      <c r="J35" s="3">
        <v>53459.575000000004</v>
      </c>
      <c r="K35" s="3">
        <v>33258.700000000004</v>
      </c>
    </row>
    <row r="36" spans="1:11" x14ac:dyDescent="0.25">
      <c r="A36" s="15">
        <v>17.5</v>
      </c>
      <c r="B36" s="3" t="s">
        <v>510</v>
      </c>
      <c r="C36" s="3" t="s">
        <v>510</v>
      </c>
      <c r="D36" s="3">
        <v>52990.925000000003</v>
      </c>
      <c r="E36" s="3">
        <v>60527.950000000004</v>
      </c>
      <c r="F36" s="3">
        <v>58851.625</v>
      </c>
      <c r="G36" s="3">
        <v>98447.400000000009</v>
      </c>
      <c r="H36" s="3">
        <v>34535.9</v>
      </c>
      <c r="I36" s="3">
        <v>56387.35</v>
      </c>
      <c r="J36" s="3">
        <v>54708.450000000004</v>
      </c>
      <c r="K36" s="3">
        <v>34064.675000000003</v>
      </c>
    </row>
    <row r="37" spans="1:11" x14ac:dyDescent="0.25">
      <c r="A37" s="15">
        <v>18</v>
      </c>
      <c r="B37" s="3" t="s">
        <v>510</v>
      </c>
      <c r="C37" s="3" t="s">
        <v>510</v>
      </c>
      <c r="D37" s="3">
        <v>54059.55</v>
      </c>
      <c r="E37" s="3">
        <v>62121.875</v>
      </c>
      <c r="F37" s="3">
        <v>60337.4</v>
      </c>
      <c r="G37" s="3">
        <v>99642.2</v>
      </c>
      <c r="H37" s="3">
        <v>35388.224999999999</v>
      </c>
      <c r="I37" s="3">
        <v>57674.85</v>
      </c>
      <c r="J37" s="3">
        <v>55900.675000000003</v>
      </c>
      <c r="K37" s="3">
        <v>34914.425000000003</v>
      </c>
    </row>
    <row r="38" spans="1:11" x14ac:dyDescent="0.25">
      <c r="A38" s="15">
        <v>18.5</v>
      </c>
      <c r="B38" s="3" t="s">
        <v>510</v>
      </c>
      <c r="C38" s="3" t="s">
        <v>510</v>
      </c>
      <c r="D38" s="3">
        <v>55128.175000000003</v>
      </c>
      <c r="E38" s="3">
        <v>63715.8</v>
      </c>
      <c r="F38" s="3">
        <v>61823.175000000003</v>
      </c>
      <c r="G38" s="3">
        <v>100837</v>
      </c>
      <c r="H38" s="3">
        <v>36240.550000000003</v>
      </c>
      <c r="I38" s="3">
        <v>58962.35</v>
      </c>
      <c r="J38" s="3">
        <v>57092.9</v>
      </c>
      <c r="K38" s="3">
        <v>35764.175000000003</v>
      </c>
    </row>
    <row r="39" spans="1:11" x14ac:dyDescent="0.25">
      <c r="A39" s="15">
        <v>19</v>
      </c>
      <c r="B39" s="3" t="s">
        <v>510</v>
      </c>
      <c r="C39" s="3" t="s">
        <v>510</v>
      </c>
      <c r="D39" s="3">
        <v>56196.800000000003</v>
      </c>
      <c r="E39" s="3">
        <v>65309.724999999999</v>
      </c>
      <c r="F39" s="3">
        <v>63308.950000000004</v>
      </c>
      <c r="G39" s="3">
        <v>102031.8</v>
      </c>
      <c r="H39" s="3">
        <v>37092.875</v>
      </c>
      <c r="I39" s="3">
        <v>60249.85</v>
      </c>
      <c r="J39" s="3">
        <v>58285.125</v>
      </c>
      <c r="K39" s="3">
        <v>36613.925000000003</v>
      </c>
    </row>
    <row r="40" spans="1:11" x14ac:dyDescent="0.25">
      <c r="A40" s="15">
        <v>19.5</v>
      </c>
      <c r="B40" s="3" t="s">
        <v>510</v>
      </c>
      <c r="C40" s="3" t="s">
        <v>510</v>
      </c>
      <c r="D40" s="3">
        <v>57265.425000000003</v>
      </c>
      <c r="E40" s="3">
        <v>66903.650000000009</v>
      </c>
      <c r="F40" s="3">
        <v>64794.724999999999</v>
      </c>
      <c r="G40" s="3">
        <v>103226.6</v>
      </c>
      <c r="H40" s="3">
        <v>37945.200000000004</v>
      </c>
      <c r="I40" s="3">
        <v>61537.35</v>
      </c>
      <c r="J40" s="3">
        <v>59477.35</v>
      </c>
      <c r="K40" s="3">
        <v>37463.675000000003</v>
      </c>
    </row>
    <row r="41" spans="1:11" x14ac:dyDescent="0.25">
      <c r="A41" s="15">
        <v>20</v>
      </c>
      <c r="B41" s="3" t="s">
        <v>510</v>
      </c>
      <c r="C41" s="3" t="s">
        <v>510</v>
      </c>
      <c r="D41" s="3">
        <v>58334.05</v>
      </c>
      <c r="E41" s="3">
        <v>68497.574999999997</v>
      </c>
      <c r="F41" s="3">
        <v>66280.5</v>
      </c>
      <c r="G41" s="3">
        <v>104421.40000000001</v>
      </c>
      <c r="H41" s="3">
        <v>38797.525000000001</v>
      </c>
      <c r="I41" s="3">
        <v>62824.85</v>
      </c>
      <c r="J41" s="3">
        <v>60669.575000000004</v>
      </c>
      <c r="K41" s="3">
        <v>38313.425000000003</v>
      </c>
    </row>
    <row r="42" spans="1:11" x14ac:dyDescent="0.25">
      <c r="A42" s="15">
        <v>20.5</v>
      </c>
      <c r="B42" s="3" t="s">
        <v>510</v>
      </c>
      <c r="C42" s="3" t="s">
        <v>510</v>
      </c>
      <c r="D42" s="3">
        <v>59402.675000000003</v>
      </c>
      <c r="E42" s="3">
        <v>70091.5</v>
      </c>
      <c r="F42" s="3">
        <v>67766.275000000009</v>
      </c>
      <c r="G42" s="3">
        <v>105616.2</v>
      </c>
      <c r="H42" s="3">
        <v>39649.85</v>
      </c>
      <c r="I42" s="3">
        <v>64112.35</v>
      </c>
      <c r="J42" s="3">
        <v>61861.8</v>
      </c>
      <c r="K42" s="3">
        <v>39163.175000000003</v>
      </c>
    </row>
    <row r="43" spans="1:11" x14ac:dyDescent="0.25">
      <c r="A43" s="15">
        <v>21</v>
      </c>
      <c r="B43" s="3" t="s">
        <v>510</v>
      </c>
      <c r="C43" s="3" t="s">
        <v>510</v>
      </c>
      <c r="D43" s="3">
        <v>60471.3</v>
      </c>
      <c r="E43" s="3">
        <v>71685.425000000003</v>
      </c>
      <c r="F43" s="3">
        <v>69252.05</v>
      </c>
      <c r="G43" s="3">
        <v>106811</v>
      </c>
      <c r="H43" s="3">
        <v>40502.175000000003</v>
      </c>
      <c r="I43" s="3">
        <v>65399.85</v>
      </c>
      <c r="J43" s="3">
        <v>63054.025000000001</v>
      </c>
      <c r="K43" s="3">
        <v>40012.925000000003</v>
      </c>
    </row>
    <row r="44" spans="1:11" x14ac:dyDescent="0.25">
      <c r="A44" s="15">
        <v>21.5</v>
      </c>
      <c r="B44" s="3" t="s">
        <v>510</v>
      </c>
      <c r="C44" s="3" t="s">
        <v>510</v>
      </c>
      <c r="D44" s="3">
        <v>61539.925000000003</v>
      </c>
      <c r="E44" s="3">
        <v>73279.350000000006</v>
      </c>
      <c r="F44" s="3">
        <v>70737.824999999997</v>
      </c>
      <c r="G44" s="3">
        <v>108005.8</v>
      </c>
      <c r="H44" s="3">
        <v>41354.5</v>
      </c>
      <c r="I44" s="3">
        <v>66687.350000000006</v>
      </c>
      <c r="J44" s="3">
        <v>64246.25</v>
      </c>
      <c r="K44" s="3">
        <v>40862.675000000003</v>
      </c>
    </row>
    <row r="45" spans="1:11" x14ac:dyDescent="0.25">
      <c r="A45" s="15">
        <v>22</v>
      </c>
      <c r="B45" s="3" t="s">
        <v>510</v>
      </c>
      <c r="C45" s="3" t="s">
        <v>510</v>
      </c>
      <c r="D45" s="3">
        <v>62608.55</v>
      </c>
      <c r="E45" s="3">
        <v>74873.275000000009</v>
      </c>
      <c r="F45" s="3">
        <v>72223.600000000006</v>
      </c>
      <c r="G45" s="3">
        <v>109200.6</v>
      </c>
      <c r="H45" s="3">
        <v>42206.825000000004</v>
      </c>
      <c r="I45" s="3">
        <v>67974.850000000006</v>
      </c>
      <c r="J45" s="3">
        <v>65438.474999999999</v>
      </c>
      <c r="K45" s="3">
        <v>41712.425000000003</v>
      </c>
    </row>
    <row r="46" spans="1:11" x14ac:dyDescent="0.25">
      <c r="A46" s="15">
        <v>22.5</v>
      </c>
      <c r="B46" s="3" t="s">
        <v>510</v>
      </c>
      <c r="C46" s="3" t="s">
        <v>510</v>
      </c>
      <c r="D46" s="3">
        <v>63677.175000000003</v>
      </c>
      <c r="E46" s="3">
        <v>76467.199999999997</v>
      </c>
      <c r="F46" s="3">
        <v>73709.375</v>
      </c>
      <c r="G46" s="3">
        <v>110395.40000000001</v>
      </c>
      <c r="H46" s="3">
        <v>43059.15</v>
      </c>
      <c r="I46" s="3">
        <v>69262.350000000006</v>
      </c>
      <c r="J46" s="3">
        <v>66630.7</v>
      </c>
      <c r="K46" s="3">
        <v>42562.175000000003</v>
      </c>
    </row>
    <row r="47" spans="1:11" x14ac:dyDescent="0.25">
      <c r="A47" s="15">
        <v>23</v>
      </c>
      <c r="B47" s="3" t="s">
        <v>510</v>
      </c>
      <c r="C47" s="3" t="s">
        <v>510</v>
      </c>
      <c r="D47" s="3">
        <v>64745.8</v>
      </c>
      <c r="E47" s="3">
        <v>78061.125</v>
      </c>
      <c r="F47" s="3">
        <v>75195.150000000009</v>
      </c>
      <c r="G47" s="3">
        <v>111590.2</v>
      </c>
      <c r="H47" s="3">
        <v>43911.474999999999</v>
      </c>
      <c r="I47" s="3">
        <v>70549.850000000006</v>
      </c>
      <c r="J47" s="3">
        <v>67822.925000000003</v>
      </c>
      <c r="K47" s="3">
        <v>43411.925000000003</v>
      </c>
    </row>
    <row r="48" spans="1:11" x14ac:dyDescent="0.25">
      <c r="A48" s="15">
        <v>23.5</v>
      </c>
      <c r="B48" s="3" t="s">
        <v>510</v>
      </c>
      <c r="C48" s="3" t="s">
        <v>510</v>
      </c>
      <c r="D48" s="3">
        <v>65814.425000000003</v>
      </c>
      <c r="E48" s="3">
        <v>79655.05</v>
      </c>
      <c r="F48" s="3">
        <v>76680.925000000003</v>
      </c>
      <c r="G48" s="3">
        <v>112785</v>
      </c>
      <c r="H48" s="3">
        <v>44763.8</v>
      </c>
      <c r="I48" s="3">
        <v>71837.350000000006</v>
      </c>
      <c r="J48" s="3">
        <v>69015.150000000009</v>
      </c>
      <c r="K48" s="3">
        <v>44261.675000000003</v>
      </c>
    </row>
    <row r="49" spans="1:11" x14ac:dyDescent="0.25">
      <c r="A49" s="15">
        <v>24</v>
      </c>
      <c r="B49" s="3" t="s">
        <v>510</v>
      </c>
      <c r="C49" s="3" t="s">
        <v>510</v>
      </c>
      <c r="D49" s="3">
        <v>66883.05</v>
      </c>
      <c r="E49" s="3">
        <v>81248.975000000006</v>
      </c>
      <c r="F49" s="3">
        <v>78166.7</v>
      </c>
      <c r="G49" s="3">
        <v>113979.8</v>
      </c>
      <c r="H49" s="3">
        <v>45616.125</v>
      </c>
      <c r="I49" s="3">
        <v>73124.850000000006</v>
      </c>
      <c r="J49" s="3">
        <v>70207.375</v>
      </c>
      <c r="K49" s="3">
        <v>45111.425000000003</v>
      </c>
    </row>
    <row r="50" spans="1:11" x14ac:dyDescent="0.25">
      <c r="A50" s="15">
        <v>24.5</v>
      </c>
      <c r="B50" s="3" t="s">
        <v>510</v>
      </c>
      <c r="C50" s="3" t="s">
        <v>510</v>
      </c>
      <c r="D50" s="3">
        <v>67951.675000000003</v>
      </c>
      <c r="E50" s="3">
        <v>82842.900000000009</v>
      </c>
      <c r="F50" s="3">
        <v>79652.475000000006</v>
      </c>
      <c r="G50" s="3">
        <v>115174.6</v>
      </c>
      <c r="H50" s="3">
        <v>46468.450000000004</v>
      </c>
      <c r="I50" s="3">
        <v>74412.350000000006</v>
      </c>
      <c r="J50" s="3">
        <v>71399.600000000006</v>
      </c>
      <c r="K50" s="3">
        <v>45961.175000000003</v>
      </c>
    </row>
    <row r="51" spans="1:11" x14ac:dyDescent="0.25">
      <c r="A51" s="15">
        <v>25</v>
      </c>
      <c r="B51" s="3" t="s">
        <v>510</v>
      </c>
      <c r="C51" s="3" t="s">
        <v>510</v>
      </c>
      <c r="D51" s="3">
        <v>69483.8</v>
      </c>
      <c r="E51" s="3">
        <v>84498.625</v>
      </c>
      <c r="F51" s="3">
        <v>81308.2</v>
      </c>
      <c r="G51" s="3">
        <v>117383.95</v>
      </c>
      <c r="H51" s="3">
        <v>47361.974999999999</v>
      </c>
      <c r="I51" s="3">
        <v>75666.375</v>
      </c>
      <c r="J51" s="3">
        <v>72746.324999999997</v>
      </c>
      <c r="K51" s="3">
        <v>46862.425000000003</v>
      </c>
    </row>
    <row r="52" spans="1:11" x14ac:dyDescent="0.25">
      <c r="A52" s="15">
        <v>25.5</v>
      </c>
      <c r="B52" s="3" t="s">
        <v>510</v>
      </c>
      <c r="C52" s="3" t="s">
        <v>510</v>
      </c>
      <c r="D52" s="3">
        <v>71015.925000000003</v>
      </c>
      <c r="E52" s="3">
        <v>86154.35</v>
      </c>
      <c r="F52" s="3">
        <v>82963.925000000003</v>
      </c>
      <c r="G52" s="3">
        <v>119593.3</v>
      </c>
      <c r="H52" s="3">
        <v>48255.5</v>
      </c>
      <c r="I52" s="3">
        <v>76920.400000000009</v>
      </c>
      <c r="J52" s="3">
        <v>74093.05</v>
      </c>
      <c r="K52" s="3">
        <v>47763.675000000003</v>
      </c>
    </row>
    <row r="53" spans="1:11" x14ac:dyDescent="0.25">
      <c r="A53" s="15">
        <v>26</v>
      </c>
      <c r="B53" s="3" t="s">
        <v>510</v>
      </c>
      <c r="C53" s="3" t="s">
        <v>510</v>
      </c>
      <c r="D53" s="3">
        <v>72548.05</v>
      </c>
      <c r="E53" s="3">
        <v>87810.074999999997</v>
      </c>
      <c r="F53" s="3">
        <v>84619.650000000009</v>
      </c>
      <c r="G53" s="3">
        <v>121802.65000000001</v>
      </c>
      <c r="H53" s="3">
        <v>49149.025000000001</v>
      </c>
      <c r="I53" s="3">
        <v>78174.425000000003</v>
      </c>
      <c r="J53" s="3">
        <v>75439.775000000009</v>
      </c>
      <c r="K53" s="3">
        <v>48664.925000000003</v>
      </c>
    </row>
    <row r="54" spans="1:11" x14ac:dyDescent="0.25">
      <c r="A54" s="15">
        <v>26.5</v>
      </c>
      <c r="B54" s="3" t="s">
        <v>510</v>
      </c>
      <c r="C54" s="3" t="s">
        <v>510</v>
      </c>
      <c r="D54" s="3">
        <v>74080.175000000003</v>
      </c>
      <c r="E54" s="3">
        <v>89465.8</v>
      </c>
      <c r="F54" s="3">
        <v>86275.375</v>
      </c>
      <c r="G54" s="3">
        <v>124012</v>
      </c>
      <c r="H54" s="3">
        <v>50042.55</v>
      </c>
      <c r="I54" s="3">
        <v>79428.45</v>
      </c>
      <c r="J54" s="3">
        <v>76786.5</v>
      </c>
      <c r="K54" s="3">
        <v>49566.175000000003</v>
      </c>
    </row>
    <row r="55" spans="1:11" x14ac:dyDescent="0.25">
      <c r="A55" s="15">
        <v>27</v>
      </c>
      <c r="B55" s="3" t="s">
        <v>510</v>
      </c>
      <c r="C55" s="3" t="s">
        <v>510</v>
      </c>
      <c r="D55" s="3">
        <v>75612.3</v>
      </c>
      <c r="E55" s="3">
        <v>91121.525000000009</v>
      </c>
      <c r="F55" s="3">
        <v>87931.1</v>
      </c>
      <c r="G55" s="3">
        <v>126221.35</v>
      </c>
      <c r="H55" s="3">
        <v>50936.075000000004</v>
      </c>
      <c r="I55" s="3">
        <v>80682.475000000006</v>
      </c>
      <c r="J55" s="3">
        <v>78133.225000000006</v>
      </c>
      <c r="K55" s="3">
        <v>50467.425000000003</v>
      </c>
    </row>
    <row r="56" spans="1:11" x14ac:dyDescent="0.25">
      <c r="A56" s="15">
        <v>27.5</v>
      </c>
      <c r="B56" s="3" t="s">
        <v>510</v>
      </c>
      <c r="C56" s="3" t="s">
        <v>510</v>
      </c>
      <c r="D56" s="3">
        <v>77144.425000000003</v>
      </c>
      <c r="E56" s="3">
        <v>92777.25</v>
      </c>
      <c r="F56" s="3">
        <v>89586.824999999997</v>
      </c>
      <c r="G56" s="3">
        <v>128430.7</v>
      </c>
      <c r="H56" s="3">
        <v>51829.599999999999</v>
      </c>
      <c r="I56" s="3">
        <v>81936.5</v>
      </c>
      <c r="J56" s="3">
        <v>79479.95</v>
      </c>
      <c r="K56" s="3">
        <v>51368.675000000003</v>
      </c>
    </row>
    <row r="57" spans="1:11" x14ac:dyDescent="0.25">
      <c r="A57" s="15">
        <v>28</v>
      </c>
      <c r="B57" s="3" t="s">
        <v>510</v>
      </c>
      <c r="C57" s="3" t="s">
        <v>510</v>
      </c>
      <c r="D57" s="3">
        <v>78676.55</v>
      </c>
      <c r="E57" s="3">
        <v>94432.975000000006</v>
      </c>
      <c r="F57" s="3">
        <v>91242.55</v>
      </c>
      <c r="G57" s="3">
        <v>130640.05</v>
      </c>
      <c r="H57" s="3">
        <v>52723.125</v>
      </c>
      <c r="I57" s="3">
        <v>83190.525000000009</v>
      </c>
      <c r="J57" s="3">
        <v>80826.675000000003</v>
      </c>
      <c r="K57" s="3">
        <v>52269.925000000003</v>
      </c>
    </row>
    <row r="58" spans="1:11" x14ac:dyDescent="0.25">
      <c r="A58" s="15">
        <v>28.5</v>
      </c>
      <c r="B58" s="3" t="s">
        <v>510</v>
      </c>
      <c r="C58" s="3" t="s">
        <v>510</v>
      </c>
      <c r="D58" s="3">
        <v>80208.675000000003</v>
      </c>
      <c r="E58" s="3">
        <v>96088.7</v>
      </c>
      <c r="F58" s="3">
        <v>92898.275000000009</v>
      </c>
      <c r="G58" s="3">
        <v>132849.4</v>
      </c>
      <c r="H58" s="3">
        <v>53616.65</v>
      </c>
      <c r="I58" s="3">
        <v>84444.55</v>
      </c>
      <c r="J58" s="3">
        <v>82173.400000000009</v>
      </c>
      <c r="K58" s="3">
        <v>53171.175000000003</v>
      </c>
    </row>
    <row r="59" spans="1:11" x14ac:dyDescent="0.25">
      <c r="A59" s="15">
        <v>29</v>
      </c>
      <c r="B59" s="3" t="s">
        <v>510</v>
      </c>
      <c r="C59" s="3" t="s">
        <v>510</v>
      </c>
      <c r="D59" s="3">
        <v>81740.800000000003</v>
      </c>
      <c r="E59" s="3">
        <v>97744.425000000003</v>
      </c>
      <c r="F59" s="3">
        <v>94554</v>
      </c>
      <c r="G59" s="3">
        <v>135058.75</v>
      </c>
      <c r="H59" s="3">
        <v>54510.175000000003</v>
      </c>
      <c r="I59" s="3">
        <v>85698.574999999997</v>
      </c>
      <c r="J59" s="3">
        <v>83520.125</v>
      </c>
      <c r="K59" s="3">
        <v>54072.425000000003</v>
      </c>
    </row>
    <row r="60" spans="1:11" x14ac:dyDescent="0.25">
      <c r="A60" s="15">
        <v>29.5</v>
      </c>
      <c r="B60" s="3" t="s">
        <v>510</v>
      </c>
      <c r="C60" s="3" t="s">
        <v>510</v>
      </c>
      <c r="D60" s="3">
        <v>83272.925000000003</v>
      </c>
      <c r="E60" s="3">
        <v>99400.150000000009</v>
      </c>
      <c r="F60" s="3">
        <v>96209.725000000006</v>
      </c>
      <c r="G60" s="3">
        <v>137268.1</v>
      </c>
      <c r="H60" s="3">
        <v>55403.700000000004</v>
      </c>
      <c r="I60" s="3">
        <v>86952.6</v>
      </c>
      <c r="J60" s="3">
        <v>84866.85</v>
      </c>
      <c r="K60" s="3">
        <v>54973.675000000003</v>
      </c>
    </row>
    <row r="61" spans="1:11" x14ac:dyDescent="0.25">
      <c r="A61" s="15">
        <v>30</v>
      </c>
      <c r="B61" s="3" t="s">
        <v>510</v>
      </c>
      <c r="C61" s="3" t="s">
        <v>510</v>
      </c>
      <c r="D61" s="3">
        <v>84805.05</v>
      </c>
      <c r="E61" s="3">
        <v>101055.875</v>
      </c>
      <c r="F61" s="3">
        <v>97865.45</v>
      </c>
      <c r="G61" s="3">
        <v>139477.45000000001</v>
      </c>
      <c r="H61" s="3">
        <v>56297.224999999999</v>
      </c>
      <c r="I61" s="3">
        <v>88206.625</v>
      </c>
      <c r="J61" s="3">
        <v>86213.574999999997</v>
      </c>
      <c r="K61" s="3">
        <v>55874.925000000003</v>
      </c>
    </row>
    <row r="62" spans="1:11" x14ac:dyDescent="0.25">
      <c r="A62" s="15">
        <v>30.5</v>
      </c>
      <c r="B62" s="3" t="s">
        <v>510</v>
      </c>
      <c r="C62" s="3" t="s">
        <v>510</v>
      </c>
      <c r="D62" s="3">
        <v>86337.175000000003</v>
      </c>
      <c r="E62" s="3">
        <v>102711.6</v>
      </c>
      <c r="F62" s="3">
        <v>99521.175000000003</v>
      </c>
      <c r="G62" s="3">
        <v>141686.80000000002</v>
      </c>
      <c r="H62" s="3">
        <v>57190.75</v>
      </c>
      <c r="I62" s="3">
        <v>89460.650000000009</v>
      </c>
      <c r="J62" s="3">
        <v>87560.3</v>
      </c>
      <c r="K62" s="3">
        <v>56776.175000000003</v>
      </c>
    </row>
    <row r="63" spans="1:11" x14ac:dyDescent="0.25">
      <c r="A63" s="15">
        <v>31</v>
      </c>
      <c r="B63" s="3" t="s">
        <v>510</v>
      </c>
      <c r="C63" s="3" t="s">
        <v>510</v>
      </c>
      <c r="D63" s="3">
        <v>87869.3</v>
      </c>
      <c r="E63" s="3">
        <v>104367.325</v>
      </c>
      <c r="F63" s="3">
        <v>101176.90000000001</v>
      </c>
      <c r="G63" s="3">
        <v>143896.15</v>
      </c>
      <c r="H63" s="3">
        <v>58084.275000000001</v>
      </c>
      <c r="I63" s="3">
        <v>90714.675000000003</v>
      </c>
      <c r="J63" s="3">
        <v>88907.025000000009</v>
      </c>
      <c r="K63" s="3">
        <v>57677.425000000003</v>
      </c>
    </row>
    <row r="64" spans="1:11" x14ac:dyDescent="0.25">
      <c r="A64" s="15">
        <v>31.5</v>
      </c>
      <c r="B64" s="3" t="s">
        <v>510</v>
      </c>
      <c r="C64" s="3" t="s">
        <v>510</v>
      </c>
      <c r="D64" s="3">
        <v>89401.425000000003</v>
      </c>
      <c r="E64" s="3">
        <v>106023.05</v>
      </c>
      <c r="F64" s="3">
        <v>102832.625</v>
      </c>
      <c r="G64" s="3">
        <v>146105.5</v>
      </c>
      <c r="H64" s="3">
        <v>58977.8</v>
      </c>
      <c r="I64" s="3">
        <v>91968.7</v>
      </c>
      <c r="J64" s="3">
        <v>90253.75</v>
      </c>
      <c r="K64" s="3">
        <v>58578.675000000003</v>
      </c>
    </row>
    <row r="65" spans="1:11" x14ac:dyDescent="0.25">
      <c r="A65" s="15">
        <v>32</v>
      </c>
      <c r="B65" s="3" t="s">
        <v>510</v>
      </c>
      <c r="C65" s="3" t="s">
        <v>510</v>
      </c>
      <c r="D65" s="3">
        <v>90933.55</v>
      </c>
      <c r="E65" s="3">
        <v>107678.77500000001</v>
      </c>
      <c r="F65" s="3">
        <v>104488.35</v>
      </c>
      <c r="G65" s="3">
        <v>148314.85</v>
      </c>
      <c r="H65" s="3">
        <v>59871.325000000004</v>
      </c>
      <c r="I65" s="3">
        <v>93222.725000000006</v>
      </c>
      <c r="J65" s="3">
        <v>91600.475000000006</v>
      </c>
      <c r="K65" s="3">
        <v>59479.925000000003</v>
      </c>
    </row>
    <row r="66" spans="1:11" x14ac:dyDescent="0.25">
      <c r="A66" s="15">
        <v>32.5</v>
      </c>
      <c r="B66" s="3" t="s">
        <v>510</v>
      </c>
      <c r="C66" s="3" t="s">
        <v>510</v>
      </c>
      <c r="D66" s="3">
        <v>92465.675000000003</v>
      </c>
      <c r="E66" s="3">
        <v>109334.5</v>
      </c>
      <c r="F66" s="3">
        <v>106144.075</v>
      </c>
      <c r="G66" s="3">
        <v>150524.20000000001</v>
      </c>
      <c r="H66" s="3">
        <v>60764.85</v>
      </c>
      <c r="I66" s="3">
        <v>94476.75</v>
      </c>
      <c r="J66" s="3">
        <v>92947.199999999997</v>
      </c>
      <c r="K66" s="3">
        <v>60381.175000000003</v>
      </c>
    </row>
    <row r="67" spans="1:11" x14ac:dyDescent="0.25">
      <c r="A67" s="15">
        <v>33</v>
      </c>
      <c r="B67" s="3" t="s">
        <v>510</v>
      </c>
      <c r="C67" s="3" t="s">
        <v>510</v>
      </c>
      <c r="D67" s="3">
        <v>93997.8</v>
      </c>
      <c r="E67" s="3">
        <v>110990.22500000001</v>
      </c>
      <c r="F67" s="3">
        <v>107799.8</v>
      </c>
      <c r="G67" s="3">
        <v>152733.55000000002</v>
      </c>
      <c r="H67" s="3">
        <v>61658.375</v>
      </c>
      <c r="I67" s="3">
        <v>95730.775000000009</v>
      </c>
      <c r="J67" s="3">
        <v>94293.925000000003</v>
      </c>
      <c r="K67" s="3">
        <v>61282.425000000003</v>
      </c>
    </row>
    <row r="68" spans="1:11" x14ac:dyDescent="0.25">
      <c r="A68" s="15">
        <v>33.5</v>
      </c>
      <c r="B68" s="3" t="s">
        <v>510</v>
      </c>
      <c r="C68" s="3" t="s">
        <v>510</v>
      </c>
      <c r="D68" s="3">
        <v>95529.925000000003</v>
      </c>
      <c r="E68" s="3">
        <v>112645.95</v>
      </c>
      <c r="F68" s="3">
        <v>109455.52500000001</v>
      </c>
      <c r="G68" s="3">
        <v>154942.9</v>
      </c>
      <c r="H68" s="3">
        <v>62551.9</v>
      </c>
      <c r="I68" s="3">
        <v>96984.8</v>
      </c>
      <c r="J68" s="3">
        <v>95640.650000000009</v>
      </c>
      <c r="K68" s="3">
        <v>62183.675000000003</v>
      </c>
    </row>
    <row r="69" spans="1:11" x14ac:dyDescent="0.25">
      <c r="A69" s="15">
        <v>34</v>
      </c>
      <c r="B69" s="3" t="s">
        <v>510</v>
      </c>
      <c r="C69" s="3" t="s">
        <v>510</v>
      </c>
      <c r="D69" s="3">
        <v>97062.05</v>
      </c>
      <c r="E69" s="3">
        <v>114301.675</v>
      </c>
      <c r="F69" s="3">
        <v>111111.25</v>
      </c>
      <c r="G69" s="3">
        <v>157152.25</v>
      </c>
      <c r="H69" s="3">
        <v>63445.425000000003</v>
      </c>
      <c r="I69" s="3">
        <v>98238.824999999997</v>
      </c>
      <c r="J69" s="3">
        <v>96987.375</v>
      </c>
      <c r="K69" s="3">
        <v>63084.925000000003</v>
      </c>
    </row>
    <row r="70" spans="1:11" x14ac:dyDescent="0.25">
      <c r="A70" s="15">
        <v>34.5</v>
      </c>
      <c r="B70" s="3" t="s">
        <v>510</v>
      </c>
      <c r="C70" s="3" t="s">
        <v>510</v>
      </c>
      <c r="D70" s="3">
        <v>98594.175000000003</v>
      </c>
      <c r="E70" s="3">
        <v>115957.40000000001</v>
      </c>
      <c r="F70" s="3">
        <v>112766.97500000001</v>
      </c>
      <c r="G70" s="3">
        <v>159361.60000000001</v>
      </c>
      <c r="H70" s="3">
        <v>64338.950000000004</v>
      </c>
      <c r="I70" s="3">
        <v>99492.85</v>
      </c>
      <c r="J70" s="3">
        <v>98334.1</v>
      </c>
      <c r="K70" s="3">
        <v>63986.175000000003</v>
      </c>
    </row>
    <row r="71" spans="1:11" x14ac:dyDescent="0.25">
      <c r="A71" s="15">
        <v>35</v>
      </c>
      <c r="B71" s="3" t="s">
        <v>510</v>
      </c>
      <c r="C71" s="3" t="s">
        <v>510</v>
      </c>
      <c r="D71" s="3">
        <v>100126.3</v>
      </c>
      <c r="E71" s="3">
        <v>117613.125</v>
      </c>
      <c r="F71" s="3">
        <v>114422.7</v>
      </c>
      <c r="G71" s="3">
        <v>161570.95000000001</v>
      </c>
      <c r="H71" s="3">
        <v>65232.474999999999</v>
      </c>
      <c r="I71" s="3">
        <v>100746.875</v>
      </c>
      <c r="J71" s="3">
        <v>99680.824999999997</v>
      </c>
      <c r="K71" s="3">
        <v>64887.425000000003</v>
      </c>
    </row>
    <row r="72" spans="1:11" x14ac:dyDescent="0.25">
      <c r="A72" s="15">
        <v>35.5</v>
      </c>
      <c r="B72" s="3" t="s">
        <v>510</v>
      </c>
      <c r="C72" s="3" t="s">
        <v>510</v>
      </c>
      <c r="D72" s="3">
        <v>101658.425</v>
      </c>
      <c r="E72" s="3">
        <v>119268.85</v>
      </c>
      <c r="F72" s="3">
        <v>116078.425</v>
      </c>
      <c r="G72" s="3">
        <v>163780.30000000002</v>
      </c>
      <c r="H72" s="3">
        <v>66126</v>
      </c>
      <c r="I72" s="3">
        <v>102000.90000000001</v>
      </c>
      <c r="J72" s="3">
        <v>101027.55</v>
      </c>
      <c r="K72" s="3">
        <v>65788.675000000003</v>
      </c>
    </row>
    <row r="73" spans="1:11" x14ac:dyDescent="0.25">
      <c r="A73" s="15">
        <v>36</v>
      </c>
      <c r="B73" s="3" t="s">
        <v>510</v>
      </c>
      <c r="C73" s="3" t="s">
        <v>510</v>
      </c>
      <c r="D73" s="3">
        <v>103190.55</v>
      </c>
      <c r="E73" s="3">
        <v>120924.575</v>
      </c>
      <c r="F73" s="3">
        <v>117734.15000000001</v>
      </c>
      <c r="G73" s="3">
        <v>165989.65</v>
      </c>
      <c r="H73" s="3">
        <v>67019.524999999994</v>
      </c>
      <c r="I73" s="3">
        <v>103254.925</v>
      </c>
      <c r="J73" s="3">
        <v>102374.27500000001</v>
      </c>
      <c r="K73" s="3">
        <v>66689.925000000003</v>
      </c>
    </row>
    <row r="74" spans="1:11" x14ac:dyDescent="0.25">
      <c r="A74" s="15">
        <v>36.5</v>
      </c>
      <c r="B74" s="3" t="s">
        <v>510</v>
      </c>
      <c r="C74" s="3" t="s">
        <v>510</v>
      </c>
      <c r="D74" s="3">
        <v>104722.675</v>
      </c>
      <c r="E74" s="3">
        <v>122580.3</v>
      </c>
      <c r="F74" s="3">
        <v>119389.875</v>
      </c>
      <c r="G74" s="3">
        <v>168199</v>
      </c>
      <c r="H74" s="3">
        <v>67913.05</v>
      </c>
      <c r="I74" s="3">
        <v>104508.95</v>
      </c>
      <c r="J74" s="3">
        <v>103721</v>
      </c>
      <c r="K74" s="3">
        <v>67591.175000000003</v>
      </c>
    </row>
    <row r="75" spans="1:11" x14ac:dyDescent="0.25">
      <c r="A75" s="15">
        <v>37</v>
      </c>
      <c r="B75" s="3" t="s">
        <v>510</v>
      </c>
      <c r="C75" s="3" t="s">
        <v>510</v>
      </c>
      <c r="D75" s="3">
        <v>106254.8</v>
      </c>
      <c r="E75" s="3">
        <v>124236.02500000001</v>
      </c>
      <c r="F75" s="3">
        <v>121045.6</v>
      </c>
      <c r="G75" s="3">
        <v>170408.35</v>
      </c>
      <c r="H75" s="3">
        <v>68806.574999999997</v>
      </c>
      <c r="I75" s="3">
        <v>105762.97500000001</v>
      </c>
      <c r="J75" s="3">
        <v>105067.72500000001</v>
      </c>
      <c r="K75" s="3">
        <v>68492.425000000003</v>
      </c>
    </row>
    <row r="76" spans="1:11" x14ac:dyDescent="0.25">
      <c r="A76" s="15">
        <v>37.5</v>
      </c>
      <c r="B76" s="3" t="s">
        <v>510</v>
      </c>
      <c r="C76" s="3" t="s">
        <v>510</v>
      </c>
      <c r="D76" s="3">
        <v>107786.925</v>
      </c>
      <c r="E76" s="3">
        <v>125891.75</v>
      </c>
      <c r="F76" s="3">
        <v>122701.325</v>
      </c>
      <c r="G76" s="3">
        <v>172617.7</v>
      </c>
      <c r="H76" s="3">
        <v>69700.100000000006</v>
      </c>
      <c r="I76" s="3">
        <v>107017</v>
      </c>
      <c r="J76" s="3">
        <v>106414.45</v>
      </c>
      <c r="K76" s="3">
        <v>69393.675000000003</v>
      </c>
    </row>
    <row r="77" spans="1:11" x14ac:dyDescent="0.25">
      <c r="A77" s="15">
        <v>38</v>
      </c>
      <c r="B77" s="3" t="s">
        <v>510</v>
      </c>
      <c r="C77" s="3" t="s">
        <v>510</v>
      </c>
      <c r="D77" s="3">
        <v>109319.05</v>
      </c>
      <c r="E77" s="3">
        <v>127547.47500000001</v>
      </c>
      <c r="F77" s="3">
        <v>124357.05</v>
      </c>
      <c r="G77" s="3">
        <v>174827.05000000002</v>
      </c>
      <c r="H77" s="3">
        <v>70593.625</v>
      </c>
      <c r="I77" s="3">
        <v>108271.02500000001</v>
      </c>
      <c r="J77" s="3">
        <v>107761.175</v>
      </c>
      <c r="K77" s="3">
        <v>70294.925000000003</v>
      </c>
    </row>
    <row r="78" spans="1:11" x14ac:dyDescent="0.25">
      <c r="A78" s="15">
        <v>38.5</v>
      </c>
      <c r="B78" s="3" t="s">
        <v>510</v>
      </c>
      <c r="C78" s="3" t="s">
        <v>510</v>
      </c>
      <c r="D78" s="3">
        <v>110851.175</v>
      </c>
      <c r="E78" s="3">
        <v>129203.2</v>
      </c>
      <c r="F78" s="3">
        <v>126012.77500000001</v>
      </c>
      <c r="G78" s="3">
        <v>177036.4</v>
      </c>
      <c r="H78" s="3">
        <v>71487.150000000009</v>
      </c>
      <c r="I78" s="3">
        <v>109525.05</v>
      </c>
      <c r="J78" s="3">
        <v>109107.90000000001</v>
      </c>
      <c r="K78" s="3">
        <v>71196.175000000003</v>
      </c>
    </row>
    <row r="79" spans="1:11" x14ac:dyDescent="0.25">
      <c r="A79" s="15">
        <v>39</v>
      </c>
      <c r="B79" s="3" t="s">
        <v>510</v>
      </c>
      <c r="C79" s="3" t="s">
        <v>510</v>
      </c>
      <c r="D79" s="3">
        <v>112383.3</v>
      </c>
      <c r="E79" s="3">
        <v>130858.925</v>
      </c>
      <c r="F79" s="3">
        <v>127668.5</v>
      </c>
      <c r="G79" s="3">
        <v>179245.75</v>
      </c>
      <c r="H79" s="3">
        <v>72380.675000000003</v>
      </c>
      <c r="I79" s="3">
        <v>110779.075</v>
      </c>
      <c r="J79" s="3">
        <v>110454.625</v>
      </c>
      <c r="K79" s="3">
        <v>72097.425000000003</v>
      </c>
    </row>
    <row r="80" spans="1:11" x14ac:dyDescent="0.25">
      <c r="A80" s="15">
        <v>39.5</v>
      </c>
      <c r="B80" s="3" t="s">
        <v>510</v>
      </c>
      <c r="C80" s="3" t="s">
        <v>510</v>
      </c>
      <c r="D80" s="3">
        <v>113915.425</v>
      </c>
      <c r="E80" s="3">
        <v>132514.65</v>
      </c>
      <c r="F80" s="3">
        <v>129324.22500000001</v>
      </c>
      <c r="G80" s="3">
        <v>181455.1</v>
      </c>
      <c r="H80" s="3">
        <v>73274.2</v>
      </c>
      <c r="I80" s="3">
        <v>112033.1</v>
      </c>
      <c r="J80" s="3">
        <v>111801.35</v>
      </c>
      <c r="K80" s="3">
        <v>72998.675000000003</v>
      </c>
    </row>
    <row r="81" spans="1:11" x14ac:dyDescent="0.25">
      <c r="A81" s="15">
        <v>40</v>
      </c>
      <c r="B81" s="3" t="s">
        <v>510</v>
      </c>
      <c r="C81" s="3" t="s">
        <v>510</v>
      </c>
      <c r="D81" s="3">
        <v>115447.55</v>
      </c>
      <c r="E81" s="3">
        <v>134170.375</v>
      </c>
      <c r="F81" s="3">
        <v>130979.95</v>
      </c>
      <c r="G81" s="3">
        <v>183664.45</v>
      </c>
      <c r="H81" s="3">
        <v>74167.725000000006</v>
      </c>
      <c r="I81" s="3">
        <v>113287.125</v>
      </c>
      <c r="J81" s="3">
        <v>113148.075</v>
      </c>
      <c r="K81" s="3">
        <v>73899.925000000003</v>
      </c>
    </row>
    <row r="82" spans="1:11" x14ac:dyDescent="0.25">
      <c r="A82" s="15">
        <v>40.5</v>
      </c>
      <c r="B82" s="3" t="s">
        <v>510</v>
      </c>
      <c r="C82" s="3" t="s">
        <v>510</v>
      </c>
      <c r="D82" s="3">
        <v>116547.075</v>
      </c>
      <c r="E82" s="3">
        <v>135439.85</v>
      </c>
      <c r="F82" s="3">
        <v>132125.82500000001</v>
      </c>
      <c r="G82" s="3">
        <v>185894.39999999999</v>
      </c>
      <c r="H82" s="3">
        <v>74942.8</v>
      </c>
      <c r="I82" s="3">
        <v>114523.125</v>
      </c>
      <c r="J82" s="3">
        <v>114247.6</v>
      </c>
      <c r="K82" s="3">
        <v>74747.100000000006</v>
      </c>
    </row>
    <row r="83" spans="1:11" x14ac:dyDescent="0.25">
      <c r="A83" s="15">
        <v>41</v>
      </c>
      <c r="B83" s="3" t="s">
        <v>510</v>
      </c>
      <c r="C83" s="3" t="s">
        <v>510</v>
      </c>
      <c r="D83" s="3">
        <v>117646.6</v>
      </c>
      <c r="E83" s="3">
        <v>136709.32500000001</v>
      </c>
      <c r="F83" s="3">
        <v>133271.69999999998</v>
      </c>
      <c r="G83" s="3">
        <v>188124.35</v>
      </c>
      <c r="H83" s="3">
        <v>75717.875</v>
      </c>
      <c r="I83" s="3">
        <v>115759.125</v>
      </c>
      <c r="J83" s="3">
        <v>115347.125</v>
      </c>
      <c r="K83" s="3">
        <v>75594.275000000009</v>
      </c>
    </row>
    <row r="84" spans="1:11" x14ac:dyDescent="0.25">
      <c r="A84" s="15">
        <v>41.5</v>
      </c>
      <c r="B84" s="3" t="s">
        <v>510</v>
      </c>
      <c r="C84" s="3" t="s">
        <v>510</v>
      </c>
      <c r="D84" s="3">
        <v>118746.125</v>
      </c>
      <c r="E84" s="3">
        <v>137978.80000000002</v>
      </c>
      <c r="F84" s="3">
        <v>134417.57500000001</v>
      </c>
      <c r="G84" s="3">
        <v>190354.30000000002</v>
      </c>
      <c r="H84" s="3">
        <v>76492.95</v>
      </c>
      <c r="I84" s="3">
        <v>116995.125</v>
      </c>
      <c r="J84" s="3">
        <v>116446.65000000001</v>
      </c>
      <c r="K84" s="3">
        <v>76441.45</v>
      </c>
    </row>
    <row r="85" spans="1:11" x14ac:dyDescent="0.25">
      <c r="A85" s="15">
        <v>42</v>
      </c>
      <c r="B85" s="3" t="s">
        <v>510</v>
      </c>
      <c r="C85" s="3" t="s">
        <v>510</v>
      </c>
      <c r="D85" s="3">
        <v>119845.65000000001</v>
      </c>
      <c r="E85" s="3">
        <v>139248.27499999999</v>
      </c>
      <c r="F85" s="3">
        <v>135563.45000000001</v>
      </c>
      <c r="G85" s="3">
        <v>192584.25</v>
      </c>
      <c r="H85" s="3">
        <v>77268.025000000009</v>
      </c>
      <c r="I85" s="3">
        <v>118231.125</v>
      </c>
      <c r="J85" s="3">
        <v>117546.175</v>
      </c>
      <c r="K85" s="3">
        <v>77288.625</v>
      </c>
    </row>
    <row r="86" spans="1:11" x14ac:dyDescent="0.25">
      <c r="A86" s="15">
        <v>42.5</v>
      </c>
      <c r="B86" s="3" t="s">
        <v>510</v>
      </c>
      <c r="C86" s="3" t="s">
        <v>510</v>
      </c>
      <c r="D86" s="3">
        <v>120945.175</v>
      </c>
      <c r="E86" s="3">
        <v>140517.75</v>
      </c>
      <c r="F86" s="3">
        <v>136709.32500000001</v>
      </c>
      <c r="G86" s="3">
        <v>194814.2</v>
      </c>
      <c r="H86" s="3">
        <v>78043.100000000006</v>
      </c>
      <c r="I86" s="3">
        <v>119467.125</v>
      </c>
      <c r="J86" s="3">
        <v>118645.7</v>
      </c>
      <c r="K86" s="3">
        <v>78135.8</v>
      </c>
    </row>
    <row r="87" spans="1:11" x14ac:dyDescent="0.25">
      <c r="A87" s="15">
        <v>43</v>
      </c>
      <c r="B87" s="3" t="s">
        <v>510</v>
      </c>
      <c r="C87" s="3" t="s">
        <v>510</v>
      </c>
      <c r="D87" s="3">
        <v>122044.7</v>
      </c>
      <c r="E87" s="3">
        <v>141787.22500000001</v>
      </c>
      <c r="F87" s="3">
        <v>137855.20000000001</v>
      </c>
      <c r="G87" s="3">
        <v>197044.15</v>
      </c>
      <c r="H87" s="3">
        <v>78818.175000000003</v>
      </c>
      <c r="I87" s="3">
        <v>120703.125</v>
      </c>
      <c r="J87" s="3">
        <v>119745.22500000001</v>
      </c>
      <c r="K87" s="3">
        <v>78982.975000000006</v>
      </c>
    </row>
    <row r="88" spans="1:11" x14ac:dyDescent="0.25">
      <c r="A88" s="15">
        <v>43.5</v>
      </c>
      <c r="B88" s="3" t="s">
        <v>510</v>
      </c>
      <c r="C88" s="3" t="s">
        <v>510</v>
      </c>
      <c r="D88" s="3">
        <v>123144.22500000001</v>
      </c>
      <c r="E88" s="3">
        <v>143056.70000000001</v>
      </c>
      <c r="F88" s="3">
        <v>139001.07500000001</v>
      </c>
      <c r="G88" s="3">
        <v>199274.1</v>
      </c>
      <c r="H88" s="3">
        <v>79593.25</v>
      </c>
      <c r="I88" s="3">
        <v>121939.125</v>
      </c>
      <c r="J88" s="3">
        <v>120844.75</v>
      </c>
      <c r="K88" s="3">
        <v>79830.150000000009</v>
      </c>
    </row>
    <row r="89" spans="1:11" x14ac:dyDescent="0.25">
      <c r="A89" s="15">
        <v>44</v>
      </c>
      <c r="B89" s="3" t="s">
        <v>510</v>
      </c>
      <c r="C89" s="3" t="s">
        <v>510</v>
      </c>
      <c r="D89" s="3">
        <v>124243.75</v>
      </c>
      <c r="E89" s="3">
        <v>144326.17500000002</v>
      </c>
      <c r="F89" s="3">
        <v>140146.95000000001</v>
      </c>
      <c r="G89" s="3">
        <v>201504.05000000002</v>
      </c>
      <c r="H89" s="3">
        <v>80368.324999999997</v>
      </c>
      <c r="I89" s="3">
        <v>123175.125</v>
      </c>
      <c r="J89" s="3">
        <v>121944.27500000001</v>
      </c>
      <c r="K89" s="3">
        <v>80677.324999999997</v>
      </c>
    </row>
    <row r="90" spans="1:11" x14ac:dyDescent="0.25">
      <c r="A90" s="15">
        <v>44.5</v>
      </c>
      <c r="B90" s="3" t="s">
        <v>510</v>
      </c>
      <c r="C90" s="3" t="s">
        <v>510</v>
      </c>
      <c r="D90" s="3">
        <v>125343.27500000001</v>
      </c>
      <c r="E90" s="3">
        <v>145595.65</v>
      </c>
      <c r="F90" s="3">
        <v>141292.82500000001</v>
      </c>
      <c r="G90" s="3">
        <v>203734</v>
      </c>
      <c r="H90" s="3">
        <v>81143.400000000009</v>
      </c>
      <c r="I90" s="3">
        <v>124411.125</v>
      </c>
      <c r="J90" s="3">
        <v>123043.8</v>
      </c>
      <c r="K90" s="3">
        <v>81524.5</v>
      </c>
    </row>
    <row r="91" spans="1:11" x14ac:dyDescent="0.25">
      <c r="A91" s="15">
        <v>45</v>
      </c>
      <c r="B91" s="3" t="s">
        <v>510</v>
      </c>
      <c r="C91" s="3" t="s">
        <v>510</v>
      </c>
      <c r="D91" s="3">
        <v>126442.8</v>
      </c>
      <c r="E91" s="3">
        <v>146865.125</v>
      </c>
      <c r="F91" s="3">
        <v>142438.70000000001</v>
      </c>
      <c r="G91" s="3">
        <v>205963.95</v>
      </c>
      <c r="H91" s="3">
        <v>81918.475000000006</v>
      </c>
      <c r="I91" s="3">
        <v>125647.125</v>
      </c>
      <c r="J91" s="3">
        <v>124143.325</v>
      </c>
      <c r="K91" s="3">
        <v>82371.675000000003</v>
      </c>
    </row>
    <row r="92" spans="1:11" x14ac:dyDescent="0.25">
      <c r="A92" s="15">
        <v>45.5</v>
      </c>
      <c r="B92" s="3" t="s">
        <v>510</v>
      </c>
      <c r="C92" s="3" t="s">
        <v>510</v>
      </c>
      <c r="D92" s="3">
        <v>127542.325</v>
      </c>
      <c r="E92" s="3">
        <v>148134.6</v>
      </c>
      <c r="F92" s="3">
        <v>143584.57500000001</v>
      </c>
      <c r="G92" s="3">
        <v>208193.9</v>
      </c>
      <c r="H92" s="3">
        <v>82693.55</v>
      </c>
      <c r="I92" s="3">
        <v>126883.125</v>
      </c>
      <c r="J92" s="3">
        <v>125242.85</v>
      </c>
      <c r="K92" s="3">
        <v>83218.850000000006</v>
      </c>
    </row>
    <row r="93" spans="1:11" x14ac:dyDescent="0.25">
      <c r="A93" s="15">
        <v>46</v>
      </c>
      <c r="B93" s="3" t="s">
        <v>510</v>
      </c>
      <c r="C93" s="3" t="s">
        <v>510</v>
      </c>
      <c r="D93" s="3">
        <v>128641.85</v>
      </c>
      <c r="E93" s="3">
        <v>149404.07500000001</v>
      </c>
      <c r="F93" s="3">
        <v>144730.45000000001</v>
      </c>
      <c r="G93" s="3">
        <v>210423.85</v>
      </c>
      <c r="H93" s="3">
        <v>83468.625</v>
      </c>
      <c r="I93" s="3">
        <v>128119.125</v>
      </c>
      <c r="J93" s="3">
        <v>126342.375</v>
      </c>
      <c r="K93" s="3">
        <v>84066.025000000009</v>
      </c>
    </row>
    <row r="94" spans="1:11" x14ac:dyDescent="0.25">
      <c r="A94" s="15">
        <v>46.5</v>
      </c>
      <c r="B94" s="3" t="s">
        <v>510</v>
      </c>
      <c r="C94" s="3" t="s">
        <v>510</v>
      </c>
      <c r="D94" s="3">
        <v>129741.375</v>
      </c>
      <c r="E94" s="3">
        <v>150673.55000000002</v>
      </c>
      <c r="F94" s="3">
        <v>145876.32500000001</v>
      </c>
      <c r="G94" s="3">
        <v>212653.80000000002</v>
      </c>
      <c r="H94" s="3">
        <v>84243.7</v>
      </c>
      <c r="I94" s="3">
        <v>129355.125</v>
      </c>
      <c r="J94" s="3">
        <v>127441.90000000001</v>
      </c>
      <c r="K94" s="3">
        <v>84913.2</v>
      </c>
    </row>
    <row r="95" spans="1:11" x14ac:dyDescent="0.25">
      <c r="A95" s="15">
        <v>47</v>
      </c>
      <c r="B95" s="3" t="s">
        <v>510</v>
      </c>
      <c r="C95" s="3" t="s">
        <v>510</v>
      </c>
      <c r="D95" s="3">
        <v>130840.90000000001</v>
      </c>
      <c r="E95" s="3">
        <v>151943.02499999999</v>
      </c>
      <c r="F95" s="3">
        <v>147022.20000000001</v>
      </c>
      <c r="G95" s="3">
        <v>214883.75</v>
      </c>
      <c r="H95" s="3">
        <v>85018.775000000009</v>
      </c>
      <c r="I95" s="3">
        <v>130591.125</v>
      </c>
      <c r="J95" s="3">
        <v>128541.425</v>
      </c>
      <c r="K95" s="3">
        <v>85760.375</v>
      </c>
    </row>
    <row r="96" spans="1:11" x14ac:dyDescent="0.25">
      <c r="A96" s="15">
        <v>47.5</v>
      </c>
      <c r="B96" s="3" t="s">
        <v>510</v>
      </c>
      <c r="C96" s="3" t="s">
        <v>510</v>
      </c>
      <c r="D96" s="3">
        <v>131940.42500000002</v>
      </c>
      <c r="E96" s="3">
        <v>153212.5</v>
      </c>
      <c r="F96" s="3">
        <v>148168.07500000001</v>
      </c>
      <c r="G96" s="3">
        <v>217113.7</v>
      </c>
      <c r="H96" s="3">
        <v>85793.85</v>
      </c>
      <c r="I96" s="3">
        <v>131827.125</v>
      </c>
      <c r="J96" s="3">
        <v>129640.95</v>
      </c>
      <c r="K96" s="3">
        <v>86607.55</v>
      </c>
    </row>
    <row r="97" spans="1:11" x14ac:dyDescent="0.25">
      <c r="A97" s="15">
        <v>48</v>
      </c>
      <c r="B97" s="3" t="s">
        <v>510</v>
      </c>
      <c r="C97" s="3" t="s">
        <v>510</v>
      </c>
      <c r="D97" s="3">
        <v>133039.94999999998</v>
      </c>
      <c r="E97" s="3">
        <v>154481.97500000001</v>
      </c>
      <c r="F97" s="3">
        <v>149313.95000000001</v>
      </c>
      <c r="G97" s="3">
        <v>219343.65</v>
      </c>
      <c r="H97" s="3">
        <v>86568.925000000003</v>
      </c>
      <c r="I97" s="3">
        <v>133063.125</v>
      </c>
      <c r="J97" s="3">
        <v>130740.47500000001</v>
      </c>
      <c r="K97" s="3">
        <v>87454.725000000006</v>
      </c>
    </row>
    <row r="98" spans="1:11" x14ac:dyDescent="0.25">
      <c r="A98" s="15">
        <v>48.5</v>
      </c>
      <c r="B98" s="3" t="s">
        <v>510</v>
      </c>
      <c r="C98" s="3" t="s">
        <v>510</v>
      </c>
      <c r="D98" s="3">
        <v>134139.47499999998</v>
      </c>
      <c r="E98" s="3">
        <v>155751.45000000001</v>
      </c>
      <c r="F98" s="3">
        <v>150459.82500000001</v>
      </c>
      <c r="G98" s="3">
        <v>221573.6</v>
      </c>
      <c r="H98" s="3">
        <v>87344</v>
      </c>
      <c r="I98" s="3">
        <v>134299.125</v>
      </c>
      <c r="J98" s="3">
        <v>131840</v>
      </c>
      <c r="K98" s="3">
        <v>88301.900000000009</v>
      </c>
    </row>
    <row r="99" spans="1:11" x14ac:dyDescent="0.25">
      <c r="A99" s="15">
        <v>49</v>
      </c>
      <c r="B99" s="3" t="s">
        <v>510</v>
      </c>
      <c r="C99" s="3" t="s">
        <v>510</v>
      </c>
      <c r="D99" s="3">
        <v>135239</v>
      </c>
      <c r="E99" s="3">
        <v>157020.92500000002</v>
      </c>
      <c r="F99" s="3">
        <v>151605.70000000001</v>
      </c>
      <c r="G99" s="3">
        <v>223803.55000000002</v>
      </c>
      <c r="H99" s="3">
        <v>88119.074999999997</v>
      </c>
      <c r="I99" s="3">
        <v>135535.125</v>
      </c>
      <c r="J99" s="3">
        <v>132939.52499999999</v>
      </c>
      <c r="K99" s="3">
        <v>89149.074999999997</v>
      </c>
    </row>
    <row r="100" spans="1:11" x14ac:dyDescent="0.25">
      <c r="A100" s="15">
        <v>49.5</v>
      </c>
      <c r="B100" s="3" t="s">
        <v>510</v>
      </c>
      <c r="C100" s="3" t="s">
        <v>510</v>
      </c>
      <c r="D100" s="3">
        <v>136338.52499999999</v>
      </c>
      <c r="E100" s="3">
        <v>158290.4</v>
      </c>
      <c r="F100" s="3">
        <v>152751.57500000001</v>
      </c>
      <c r="G100" s="3">
        <v>226033.5</v>
      </c>
      <c r="H100" s="3">
        <v>88894.150000000009</v>
      </c>
      <c r="I100" s="3">
        <v>136771.125</v>
      </c>
      <c r="J100" s="3">
        <v>134039.04999999999</v>
      </c>
      <c r="K100" s="3">
        <v>89996.25</v>
      </c>
    </row>
    <row r="101" spans="1:11" x14ac:dyDescent="0.25">
      <c r="A101" s="15">
        <v>50</v>
      </c>
      <c r="B101" s="3" t="s">
        <v>510</v>
      </c>
      <c r="C101" s="3" t="s">
        <v>510</v>
      </c>
      <c r="D101" s="3">
        <v>137438.05000000002</v>
      </c>
      <c r="E101" s="3">
        <v>159559.875</v>
      </c>
      <c r="F101" s="3">
        <v>153897.45000000001</v>
      </c>
      <c r="G101" s="3">
        <v>228263.45</v>
      </c>
      <c r="H101" s="3">
        <v>89669.225000000006</v>
      </c>
      <c r="I101" s="3">
        <v>138007.125</v>
      </c>
      <c r="J101" s="3">
        <v>135138.57500000001</v>
      </c>
      <c r="K101" s="3">
        <v>90843.425000000003</v>
      </c>
    </row>
    <row r="102" spans="1:11" x14ac:dyDescent="0.25">
      <c r="A102" s="15">
        <v>50.5</v>
      </c>
      <c r="B102" s="3" t="s">
        <v>510</v>
      </c>
      <c r="C102" s="3" t="s">
        <v>510</v>
      </c>
      <c r="D102" s="3">
        <v>138537.57500000001</v>
      </c>
      <c r="E102" s="3">
        <v>160829.35</v>
      </c>
      <c r="F102" s="3">
        <v>155043.32500000001</v>
      </c>
      <c r="G102" s="3">
        <v>230493.4</v>
      </c>
      <c r="H102" s="3">
        <v>90444.3</v>
      </c>
      <c r="I102" s="3">
        <v>139243.125</v>
      </c>
      <c r="J102" s="3">
        <v>136238.1</v>
      </c>
      <c r="K102" s="3">
        <v>91690.6</v>
      </c>
    </row>
    <row r="103" spans="1:11" x14ac:dyDescent="0.25">
      <c r="A103" s="15">
        <v>51</v>
      </c>
      <c r="B103" s="3" t="s">
        <v>510</v>
      </c>
      <c r="C103" s="3" t="s">
        <v>510</v>
      </c>
      <c r="D103" s="3">
        <v>139637.1</v>
      </c>
      <c r="E103" s="3">
        <v>162098.82500000001</v>
      </c>
      <c r="F103" s="3">
        <v>156189.20000000001</v>
      </c>
      <c r="G103" s="3">
        <v>232723.35</v>
      </c>
      <c r="H103" s="3">
        <v>91219.375</v>
      </c>
      <c r="I103" s="3">
        <v>140479.125</v>
      </c>
      <c r="J103" s="3">
        <v>137337.625</v>
      </c>
      <c r="K103" s="3">
        <v>92537.775000000009</v>
      </c>
    </row>
    <row r="104" spans="1:11" x14ac:dyDescent="0.25">
      <c r="A104" s="15">
        <v>51.5</v>
      </c>
      <c r="B104" s="3" t="s">
        <v>510</v>
      </c>
      <c r="C104" s="3" t="s">
        <v>510</v>
      </c>
      <c r="D104" s="3">
        <v>140736.625</v>
      </c>
      <c r="E104" s="3">
        <v>163368.30000000002</v>
      </c>
      <c r="F104" s="3">
        <v>157335.07500000001</v>
      </c>
      <c r="G104" s="3">
        <v>234953.30000000002</v>
      </c>
      <c r="H104" s="3">
        <v>91994.45</v>
      </c>
      <c r="I104" s="3">
        <v>141715.125</v>
      </c>
      <c r="J104" s="3">
        <v>138437.15</v>
      </c>
      <c r="K104" s="3">
        <v>93384.95</v>
      </c>
    </row>
    <row r="105" spans="1:11" x14ac:dyDescent="0.25">
      <c r="A105" s="15">
        <v>52</v>
      </c>
      <c r="B105" s="3" t="s">
        <v>510</v>
      </c>
      <c r="C105" s="3" t="s">
        <v>510</v>
      </c>
      <c r="D105" s="3">
        <v>141836.15</v>
      </c>
      <c r="E105" s="3">
        <v>164637.77499999999</v>
      </c>
      <c r="F105" s="3">
        <v>158480.95000000001</v>
      </c>
      <c r="G105" s="3">
        <v>237183.25</v>
      </c>
      <c r="H105" s="3">
        <v>92769.525000000009</v>
      </c>
      <c r="I105" s="3">
        <v>142951.125</v>
      </c>
      <c r="J105" s="3">
        <v>139536.67500000002</v>
      </c>
      <c r="K105" s="3">
        <v>94232.125</v>
      </c>
    </row>
    <row r="106" spans="1:11" x14ac:dyDescent="0.25">
      <c r="A106" s="15">
        <v>52.5</v>
      </c>
      <c r="B106" s="3" t="s">
        <v>510</v>
      </c>
      <c r="C106" s="3" t="s">
        <v>510</v>
      </c>
      <c r="D106" s="3">
        <v>142935.67500000002</v>
      </c>
      <c r="E106" s="3">
        <v>165907.25</v>
      </c>
      <c r="F106" s="3">
        <v>159626.82500000001</v>
      </c>
      <c r="G106" s="3">
        <v>239413.2</v>
      </c>
      <c r="H106" s="3">
        <v>93544.6</v>
      </c>
      <c r="I106" s="3">
        <v>144187.125</v>
      </c>
      <c r="J106" s="3">
        <v>140636.20000000001</v>
      </c>
      <c r="K106" s="3">
        <v>95079.3</v>
      </c>
    </row>
    <row r="107" spans="1:11" x14ac:dyDescent="0.25">
      <c r="A107" s="15">
        <v>53</v>
      </c>
      <c r="B107" s="3" t="s">
        <v>510</v>
      </c>
      <c r="C107" s="3" t="s">
        <v>510</v>
      </c>
      <c r="D107" s="3">
        <v>144035.20000000001</v>
      </c>
      <c r="E107" s="3">
        <v>167176.72500000001</v>
      </c>
      <c r="F107" s="3">
        <v>160772.70000000001</v>
      </c>
      <c r="G107" s="3">
        <v>241643.15</v>
      </c>
      <c r="H107" s="3">
        <v>94319.675000000003</v>
      </c>
      <c r="I107" s="3">
        <v>145423.125</v>
      </c>
      <c r="J107" s="3">
        <v>141735.72500000001</v>
      </c>
      <c r="K107" s="3">
        <v>95926.475000000006</v>
      </c>
    </row>
    <row r="108" spans="1:11" x14ac:dyDescent="0.25">
      <c r="A108" s="15">
        <v>53.5</v>
      </c>
      <c r="B108" s="3" t="s">
        <v>510</v>
      </c>
      <c r="C108" s="3" t="s">
        <v>510</v>
      </c>
      <c r="D108" s="3">
        <v>145134.72500000001</v>
      </c>
      <c r="E108" s="3">
        <v>168446.2</v>
      </c>
      <c r="F108" s="3">
        <v>161918.57500000001</v>
      </c>
      <c r="G108" s="3">
        <v>243873.1</v>
      </c>
      <c r="H108" s="3">
        <v>95094.75</v>
      </c>
      <c r="I108" s="3">
        <v>146659.125</v>
      </c>
      <c r="J108" s="3">
        <v>142835.25</v>
      </c>
      <c r="K108" s="3">
        <v>96773.650000000009</v>
      </c>
    </row>
    <row r="109" spans="1:11" x14ac:dyDescent="0.25">
      <c r="A109" s="15">
        <v>54</v>
      </c>
      <c r="B109" s="3" t="s">
        <v>510</v>
      </c>
      <c r="C109" s="3" t="s">
        <v>510</v>
      </c>
      <c r="D109" s="3">
        <v>146234.25</v>
      </c>
      <c r="E109" s="3">
        <v>169715.67500000002</v>
      </c>
      <c r="F109" s="3">
        <v>163064.45000000001</v>
      </c>
      <c r="G109" s="3">
        <v>246103.05000000002</v>
      </c>
      <c r="H109" s="3">
        <v>95869.824999999997</v>
      </c>
      <c r="I109" s="3">
        <v>147895.125</v>
      </c>
      <c r="J109" s="3">
        <v>143934.77499999999</v>
      </c>
      <c r="K109" s="3">
        <v>97620.824999999997</v>
      </c>
    </row>
    <row r="110" spans="1:11" x14ac:dyDescent="0.25">
      <c r="A110" s="15">
        <v>54.5</v>
      </c>
      <c r="B110" s="3" t="s">
        <v>510</v>
      </c>
      <c r="C110" s="3" t="s">
        <v>510</v>
      </c>
      <c r="D110" s="3">
        <v>147333.77499999999</v>
      </c>
      <c r="E110" s="3">
        <v>170985.15</v>
      </c>
      <c r="F110" s="3">
        <v>164210.32500000001</v>
      </c>
      <c r="G110" s="3">
        <v>248333</v>
      </c>
      <c r="H110" s="3">
        <v>96644.900000000009</v>
      </c>
      <c r="I110" s="3">
        <v>149131.125</v>
      </c>
      <c r="J110" s="3">
        <v>145034.30000000002</v>
      </c>
      <c r="K110" s="3">
        <v>98468</v>
      </c>
    </row>
    <row r="111" spans="1:11" x14ac:dyDescent="0.25">
      <c r="A111" s="15">
        <v>55</v>
      </c>
      <c r="B111" s="3" t="s">
        <v>510</v>
      </c>
      <c r="C111" s="3" t="s">
        <v>510</v>
      </c>
      <c r="D111" s="3">
        <v>148433.30000000002</v>
      </c>
      <c r="E111" s="3">
        <v>172254.625</v>
      </c>
      <c r="F111" s="3">
        <v>165356.20000000001</v>
      </c>
      <c r="G111" s="3">
        <v>250562.95</v>
      </c>
      <c r="H111" s="3">
        <v>97419.975000000006</v>
      </c>
      <c r="I111" s="3">
        <v>150367.125</v>
      </c>
      <c r="J111" s="3">
        <v>146133.82500000001</v>
      </c>
      <c r="K111" s="3">
        <v>99315.175000000003</v>
      </c>
    </row>
    <row r="112" spans="1:11" x14ac:dyDescent="0.25">
      <c r="A112" s="15">
        <v>55.5</v>
      </c>
      <c r="B112" s="3" t="s">
        <v>510</v>
      </c>
      <c r="C112" s="3" t="s">
        <v>510</v>
      </c>
      <c r="D112" s="3">
        <v>149532.82500000001</v>
      </c>
      <c r="E112" s="3">
        <v>173524.1</v>
      </c>
      <c r="F112" s="3">
        <v>166502.07500000001</v>
      </c>
      <c r="G112" s="3">
        <v>252792.9</v>
      </c>
      <c r="H112" s="3">
        <v>98195.05</v>
      </c>
      <c r="I112" s="3">
        <v>151603.125</v>
      </c>
      <c r="J112" s="3">
        <v>147233.35</v>
      </c>
      <c r="K112" s="3">
        <v>100162.35</v>
      </c>
    </row>
    <row r="113" spans="1:11" x14ac:dyDescent="0.25">
      <c r="A113" s="15">
        <v>56</v>
      </c>
      <c r="B113" s="3" t="s">
        <v>510</v>
      </c>
      <c r="C113" s="3" t="s">
        <v>510</v>
      </c>
      <c r="D113" s="3">
        <v>150632.35</v>
      </c>
      <c r="E113" s="3">
        <v>174793.57500000001</v>
      </c>
      <c r="F113" s="3">
        <v>167647.95000000001</v>
      </c>
      <c r="G113" s="3">
        <v>255022.85</v>
      </c>
      <c r="H113" s="3">
        <v>98970.125</v>
      </c>
      <c r="I113" s="3">
        <v>152839.125</v>
      </c>
      <c r="J113" s="3">
        <v>148332.875</v>
      </c>
      <c r="K113" s="3">
        <v>101009.52500000001</v>
      </c>
    </row>
    <row r="114" spans="1:11" x14ac:dyDescent="0.25">
      <c r="A114" s="15">
        <v>56.5</v>
      </c>
      <c r="B114" s="3" t="s">
        <v>510</v>
      </c>
      <c r="C114" s="3" t="s">
        <v>510</v>
      </c>
      <c r="D114" s="3">
        <v>151731.875</v>
      </c>
      <c r="E114" s="3">
        <v>176063.05000000002</v>
      </c>
      <c r="F114" s="3">
        <v>168793.82500000001</v>
      </c>
      <c r="G114" s="3">
        <v>257252.80000000002</v>
      </c>
      <c r="H114" s="3">
        <v>99745.2</v>
      </c>
      <c r="I114" s="3">
        <v>154075.125</v>
      </c>
      <c r="J114" s="3">
        <v>149432.4</v>
      </c>
      <c r="K114" s="3">
        <v>101856.7</v>
      </c>
    </row>
    <row r="115" spans="1:11" x14ac:dyDescent="0.25">
      <c r="A115" s="15">
        <v>57</v>
      </c>
      <c r="B115" s="3" t="s">
        <v>510</v>
      </c>
      <c r="C115" s="3" t="s">
        <v>510</v>
      </c>
      <c r="D115" s="3">
        <v>152831.4</v>
      </c>
      <c r="E115" s="3">
        <v>177332.52499999999</v>
      </c>
      <c r="F115" s="3">
        <v>169939.7</v>
      </c>
      <c r="G115" s="3">
        <v>259482.75</v>
      </c>
      <c r="H115" s="3">
        <v>100520.27500000001</v>
      </c>
      <c r="I115" s="3">
        <v>155311.125</v>
      </c>
      <c r="J115" s="3">
        <v>150531.92500000002</v>
      </c>
      <c r="K115" s="3">
        <v>102703.875</v>
      </c>
    </row>
    <row r="116" spans="1:11" x14ac:dyDescent="0.25">
      <c r="A116" s="15">
        <v>57.5</v>
      </c>
      <c r="B116" s="3" t="s">
        <v>510</v>
      </c>
      <c r="C116" s="3" t="s">
        <v>510</v>
      </c>
      <c r="D116" s="3">
        <v>153930.92500000002</v>
      </c>
      <c r="E116" s="3">
        <v>178602</v>
      </c>
      <c r="F116" s="3">
        <v>171085.57500000001</v>
      </c>
      <c r="G116" s="3">
        <v>261712.7</v>
      </c>
      <c r="H116" s="3">
        <v>101295.35</v>
      </c>
      <c r="I116" s="3">
        <v>156547.125</v>
      </c>
      <c r="J116" s="3">
        <v>151631.45000000001</v>
      </c>
      <c r="K116" s="3">
        <v>103551.05</v>
      </c>
    </row>
    <row r="117" spans="1:11" x14ac:dyDescent="0.25">
      <c r="A117" s="15">
        <v>58</v>
      </c>
      <c r="B117" s="3" t="s">
        <v>510</v>
      </c>
      <c r="C117" s="3" t="s">
        <v>510</v>
      </c>
      <c r="D117" s="3">
        <v>155030.45000000001</v>
      </c>
      <c r="E117" s="3">
        <v>179871.47500000001</v>
      </c>
      <c r="F117" s="3">
        <v>172231.45</v>
      </c>
      <c r="G117" s="3">
        <v>263942.65000000002</v>
      </c>
      <c r="H117" s="3">
        <v>102070.425</v>
      </c>
      <c r="I117" s="3">
        <v>157783.125</v>
      </c>
      <c r="J117" s="3">
        <v>152730.97500000001</v>
      </c>
      <c r="K117" s="3">
        <v>104398.22500000001</v>
      </c>
    </row>
    <row r="118" spans="1:11" x14ac:dyDescent="0.25">
      <c r="A118" s="15">
        <v>58.5</v>
      </c>
      <c r="B118" s="3" t="s">
        <v>510</v>
      </c>
      <c r="C118" s="3" t="s">
        <v>510</v>
      </c>
      <c r="D118" s="3">
        <v>156129.97500000001</v>
      </c>
      <c r="E118" s="3">
        <v>181140.95</v>
      </c>
      <c r="F118" s="3">
        <v>173377.32500000001</v>
      </c>
      <c r="G118" s="3">
        <v>266172.60000000003</v>
      </c>
      <c r="H118" s="3">
        <v>102845.5</v>
      </c>
      <c r="I118" s="3">
        <v>159019.125</v>
      </c>
      <c r="J118" s="3">
        <v>153830.5</v>
      </c>
      <c r="K118" s="3">
        <v>105245.40000000001</v>
      </c>
    </row>
    <row r="119" spans="1:11" x14ac:dyDescent="0.25">
      <c r="A119" s="15">
        <v>59</v>
      </c>
      <c r="B119" s="3" t="s">
        <v>510</v>
      </c>
      <c r="C119" s="3" t="s">
        <v>510</v>
      </c>
      <c r="D119" s="3">
        <v>157229.5</v>
      </c>
      <c r="E119" s="3">
        <v>182410.42500000002</v>
      </c>
      <c r="F119" s="3">
        <v>174523.2</v>
      </c>
      <c r="G119" s="3">
        <v>268402.55</v>
      </c>
      <c r="H119" s="3">
        <v>103620.575</v>
      </c>
      <c r="I119" s="3">
        <v>160255.125</v>
      </c>
      <c r="J119" s="3">
        <v>154930.02499999999</v>
      </c>
      <c r="K119" s="3">
        <v>106092.575</v>
      </c>
    </row>
    <row r="120" spans="1:11" x14ac:dyDescent="0.25">
      <c r="A120" s="15">
        <v>59.5</v>
      </c>
      <c r="B120" s="3" t="s">
        <v>510</v>
      </c>
      <c r="C120" s="3" t="s">
        <v>510</v>
      </c>
      <c r="D120" s="3">
        <v>158329.02499999999</v>
      </c>
      <c r="E120" s="3">
        <v>183679.9</v>
      </c>
      <c r="F120" s="3">
        <v>175669.07500000001</v>
      </c>
      <c r="G120" s="3">
        <v>270632.5</v>
      </c>
      <c r="H120" s="3">
        <v>104395.65000000001</v>
      </c>
      <c r="I120" s="3">
        <v>161491.125</v>
      </c>
      <c r="J120" s="3">
        <v>156029.55000000002</v>
      </c>
      <c r="K120" s="3">
        <v>106939.75</v>
      </c>
    </row>
    <row r="121" spans="1:11" x14ac:dyDescent="0.25">
      <c r="A121" s="15">
        <v>60</v>
      </c>
      <c r="B121" s="3" t="s">
        <v>510</v>
      </c>
      <c r="C121" s="3" t="s">
        <v>510</v>
      </c>
      <c r="D121" s="3">
        <v>159428.55000000002</v>
      </c>
      <c r="E121" s="3">
        <v>184949.375</v>
      </c>
      <c r="F121" s="3">
        <v>176814.95</v>
      </c>
      <c r="G121" s="3">
        <v>272862.45</v>
      </c>
      <c r="H121" s="3">
        <v>105170.72500000001</v>
      </c>
      <c r="I121" s="3">
        <v>162727.125</v>
      </c>
      <c r="J121" s="3">
        <v>157129.07500000001</v>
      </c>
      <c r="K121" s="3">
        <v>107786.925</v>
      </c>
    </row>
    <row r="122" spans="1:11" x14ac:dyDescent="0.25">
      <c r="A122" s="15">
        <v>60.5</v>
      </c>
      <c r="B122" s="3" t="s">
        <v>510</v>
      </c>
      <c r="C122" s="3" t="s">
        <v>510</v>
      </c>
      <c r="D122" s="3">
        <v>160528.07500000001</v>
      </c>
      <c r="E122" s="3">
        <v>186218.85</v>
      </c>
      <c r="F122" s="3">
        <v>177960.82500000001</v>
      </c>
      <c r="G122" s="3">
        <v>275092.40000000002</v>
      </c>
      <c r="H122" s="3">
        <v>105945.8</v>
      </c>
      <c r="I122" s="3">
        <v>163963.125</v>
      </c>
      <c r="J122" s="3">
        <v>158228.6</v>
      </c>
      <c r="K122" s="3">
        <v>108634.1</v>
      </c>
    </row>
    <row r="123" spans="1:11" x14ac:dyDescent="0.25">
      <c r="A123" s="15">
        <v>61</v>
      </c>
      <c r="B123" s="3" t="s">
        <v>510</v>
      </c>
      <c r="C123" s="3" t="s">
        <v>510</v>
      </c>
      <c r="D123" s="3">
        <v>161627.6</v>
      </c>
      <c r="E123" s="3">
        <v>187488.32500000001</v>
      </c>
      <c r="F123" s="3">
        <v>179106.7</v>
      </c>
      <c r="G123" s="3">
        <v>277322.35000000003</v>
      </c>
      <c r="H123" s="3">
        <v>106720.875</v>
      </c>
      <c r="I123" s="3">
        <v>165199.125</v>
      </c>
      <c r="J123" s="3">
        <v>159328.125</v>
      </c>
      <c r="K123" s="3">
        <v>109481.27500000001</v>
      </c>
    </row>
    <row r="124" spans="1:11" x14ac:dyDescent="0.25">
      <c r="A124" s="15">
        <v>61.5</v>
      </c>
      <c r="B124" s="3" t="s">
        <v>510</v>
      </c>
      <c r="C124" s="3" t="s">
        <v>510</v>
      </c>
      <c r="D124" s="3">
        <v>162727.125</v>
      </c>
      <c r="E124" s="3">
        <v>188757.80000000002</v>
      </c>
      <c r="F124" s="3">
        <v>180252.57500000001</v>
      </c>
      <c r="G124" s="3">
        <v>279552.3</v>
      </c>
      <c r="H124" s="3">
        <v>107495.95</v>
      </c>
      <c r="I124" s="3">
        <v>166435.125</v>
      </c>
      <c r="J124" s="3">
        <v>160427.65</v>
      </c>
      <c r="K124" s="3">
        <v>110328.45</v>
      </c>
    </row>
    <row r="125" spans="1:11" x14ac:dyDescent="0.25">
      <c r="A125" s="15">
        <v>62</v>
      </c>
      <c r="B125" s="3" t="s">
        <v>510</v>
      </c>
      <c r="C125" s="3" t="s">
        <v>510</v>
      </c>
      <c r="D125" s="3">
        <v>163826.65</v>
      </c>
      <c r="E125" s="3">
        <v>190027.27499999999</v>
      </c>
      <c r="F125" s="3">
        <v>181398.45</v>
      </c>
      <c r="G125" s="3">
        <v>281782.25</v>
      </c>
      <c r="H125" s="3">
        <v>108271.02500000001</v>
      </c>
      <c r="I125" s="3">
        <v>167671.125</v>
      </c>
      <c r="J125" s="3">
        <v>161527.17500000002</v>
      </c>
      <c r="K125" s="3">
        <v>111175.625</v>
      </c>
    </row>
    <row r="126" spans="1:11" x14ac:dyDescent="0.25">
      <c r="A126" s="15">
        <v>62.5</v>
      </c>
      <c r="B126" s="3" t="s">
        <v>510</v>
      </c>
      <c r="C126" s="3" t="s">
        <v>510</v>
      </c>
      <c r="D126" s="3">
        <v>164926.17500000002</v>
      </c>
      <c r="E126" s="3">
        <v>191296.75</v>
      </c>
      <c r="F126" s="3">
        <v>182544.32500000001</v>
      </c>
      <c r="G126" s="3">
        <v>284012.2</v>
      </c>
      <c r="H126" s="3">
        <v>109046.1</v>
      </c>
      <c r="I126" s="3">
        <v>168907.125</v>
      </c>
      <c r="J126" s="3">
        <v>162626.70000000001</v>
      </c>
      <c r="K126" s="3">
        <v>112022.8</v>
      </c>
    </row>
    <row r="127" spans="1:11" x14ac:dyDescent="0.25">
      <c r="A127" s="15">
        <v>63</v>
      </c>
      <c r="B127" s="3" t="s">
        <v>510</v>
      </c>
      <c r="C127" s="3" t="s">
        <v>510</v>
      </c>
      <c r="D127" s="3">
        <v>166025.70000000001</v>
      </c>
      <c r="E127" s="3">
        <v>192566.22500000001</v>
      </c>
      <c r="F127" s="3">
        <v>183690.2</v>
      </c>
      <c r="G127" s="3">
        <v>286242.15000000002</v>
      </c>
      <c r="H127" s="3">
        <v>109821.175</v>
      </c>
      <c r="I127" s="3">
        <v>170143.125</v>
      </c>
      <c r="J127" s="3">
        <v>163726.22500000001</v>
      </c>
      <c r="K127" s="3">
        <v>112869.97500000001</v>
      </c>
    </row>
    <row r="128" spans="1:11" x14ac:dyDescent="0.25">
      <c r="A128" s="15">
        <v>63.5</v>
      </c>
      <c r="B128" s="3" t="s">
        <v>510</v>
      </c>
      <c r="C128" s="3" t="s">
        <v>510</v>
      </c>
      <c r="D128" s="3">
        <v>167125.22500000001</v>
      </c>
      <c r="E128" s="3">
        <v>193835.7</v>
      </c>
      <c r="F128" s="3">
        <v>184836.07500000001</v>
      </c>
      <c r="G128" s="3">
        <v>288472.10000000003</v>
      </c>
      <c r="H128" s="3">
        <v>110596.25</v>
      </c>
      <c r="I128" s="3">
        <v>171379.125</v>
      </c>
      <c r="J128" s="3">
        <v>164825.75</v>
      </c>
      <c r="K128" s="3">
        <v>113717.15000000001</v>
      </c>
    </row>
    <row r="129" spans="1:11" x14ac:dyDescent="0.25">
      <c r="A129" s="15">
        <v>64</v>
      </c>
      <c r="B129" s="3" t="s">
        <v>510</v>
      </c>
      <c r="C129" s="3" t="s">
        <v>510</v>
      </c>
      <c r="D129" s="3">
        <v>168224.75</v>
      </c>
      <c r="E129" s="3">
        <v>195105.17500000002</v>
      </c>
      <c r="F129" s="3">
        <v>185981.95</v>
      </c>
      <c r="G129" s="3">
        <v>290702.05</v>
      </c>
      <c r="H129" s="3">
        <v>111371.325</v>
      </c>
      <c r="I129" s="3">
        <v>172615.125</v>
      </c>
      <c r="J129" s="3">
        <v>165925.27499999999</v>
      </c>
      <c r="K129" s="3">
        <v>114564.325</v>
      </c>
    </row>
    <row r="130" spans="1:11" x14ac:dyDescent="0.25">
      <c r="A130" s="15">
        <v>64.5</v>
      </c>
      <c r="B130" s="3" t="s">
        <v>510</v>
      </c>
      <c r="C130" s="3" t="s">
        <v>510</v>
      </c>
      <c r="D130" s="3">
        <v>169324.27499999999</v>
      </c>
      <c r="E130" s="3">
        <v>196374.65</v>
      </c>
      <c r="F130" s="3">
        <v>187127.82500000001</v>
      </c>
      <c r="G130" s="3">
        <v>292932</v>
      </c>
      <c r="H130" s="3">
        <v>112146.40000000001</v>
      </c>
      <c r="I130" s="3">
        <v>173851.125</v>
      </c>
      <c r="J130" s="3">
        <v>167024.80000000002</v>
      </c>
      <c r="K130" s="3">
        <v>115411.5</v>
      </c>
    </row>
    <row r="131" spans="1:11" x14ac:dyDescent="0.25">
      <c r="A131" s="15">
        <v>65</v>
      </c>
      <c r="B131" s="3" t="s">
        <v>510</v>
      </c>
      <c r="C131" s="3" t="s">
        <v>510</v>
      </c>
      <c r="D131" s="3">
        <v>170423.80000000002</v>
      </c>
      <c r="E131" s="3">
        <v>197644.125</v>
      </c>
      <c r="F131" s="3">
        <v>188273.7</v>
      </c>
      <c r="G131" s="3">
        <v>295161.95</v>
      </c>
      <c r="H131" s="3">
        <v>112921.47500000001</v>
      </c>
      <c r="I131" s="3">
        <v>175087.125</v>
      </c>
      <c r="J131" s="3">
        <v>168124.32500000001</v>
      </c>
      <c r="K131" s="3">
        <v>116258.675</v>
      </c>
    </row>
    <row r="132" spans="1:11" x14ac:dyDescent="0.25">
      <c r="A132" s="15">
        <v>65.5</v>
      </c>
      <c r="B132" s="3" t="s">
        <v>510</v>
      </c>
      <c r="C132" s="3" t="s">
        <v>510</v>
      </c>
      <c r="D132" s="3">
        <v>171523.32500000001</v>
      </c>
      <c r="E132" s="3">
        <v>198913.6</v>
      </c>
      <c r="F132" s="3">
        <v>189419.57500000001</v>
      </c>
      <c r="G132" s="3">
        <v>297391.90000000002</v>
      </c>
      <c r="H132" s="3">
        <v>113696.55</v>
      </c>
      <c r="I132" s="3">
        <v>176323.125</v>
      </c>
      <c r="J132" s="3">
        <v>169223.85</v>
      </c>
      <c r="K132" s="3">
        <v>117105.85</v>
      </c>
    </row>
    <row r="133" spans="1:11" x14ac:dyDescent="0.25">
      <c r="A133" s="15">
        <v>66</v>
      </c>
      <c r="B133" s="3" t="s">
        <v>510</v>
      </c>
      <c r="C133" s="3" t="s">
        <v>510</v>
      </c>
      <c r="D133" s="3">
        <v>172622.85</v>
      </c>
      <c r="E133" s="3">
        <v>200183.07500000001</v>
      </c>
      <c r="F133" s="3">
        <v>190565.45</v>
      </c>
      <c r="G133" s="3">
        <v>299621.85000000003</v>
      </c>
      <c r="H133" s="3">
        <v>114471.625</v>
      </c>
      <c r="I133" s="3">
        <v>177559.125</v>
      </c>
      <c r="J133" s="3">
        <v>170323.375</v>
      </c>
      <c r="K133" s="3">
        <v>117953.02500000001</v>
      </c>
    </row>
    <row r="134" spans="1:11" x14ac:dyDescent="0.25">
      <c r="A134" s="15">
        <v>66.5</v>
      </c>
      <c r="B134" s="3" t="s">
        <v>510</v>
      </c>
      <c r="C134" s="3" t="s">
        <v>510</v>
      </c>
      <c r="D134" s="3">
        <v>173722.375</v>
      </c>
      <c r="E134" s="3">
        <v>201452.55000000002</v>
      </c>
      <c r="F134" s="3">
        <v>191711.32500000001</v>
      </c>
      <c r="G134" s="3">
        <v>301851.8</v>
      </c>
      <c r="H134" s="3">
        <v>115246.7</v>
      </c>
      <c r="I134" s="3">
        <v>178795.125</v>
      </c>
      <c r="J134" s="3">
        <v>171422.9</v>
      </c>
      <c r="K134" s="3">
        <v>118800.2</v>
      </c>
    </row>
    <row r="135" spans="1:11" x14ac:dyDescent="0.25">
      <c r="A135" s="15">
        <v>67</v>
      </c>
      <c r="B135" s="3" t="s">
        <v>510</v>
      </c>
      <c r="C135" s="3" t="s">
        <v>510</v>
      </c>
      <c r="D135" s="3">
        <v>174821.9</v>
      </c>
      <c r="E135" s="3">
        <v>202722.02499999999</v>
      </c>
      <c r="F135" s="3">
        <v>192857.2</v>
      </c>
      <c r="G135" s="3">
        <v>304081.75</v>
      </c>
      <c r="H135" s="3">
        <v>116021.77500000001</v>
      </c>
      <c r="I135" s="3">
        <v>179245.75</v>
      </c>
      <c r="J135" s="3">
        <v>172522.42500000002</v>
      </c>
      <c r="K135" s="3">
        <v>119647.375</v>
      </c>
    </row>
    <row r="136" spans="1:11" x14ac:dyDescent="0.25">
      <c r="A136" s="15">
        <v>67.5</v>
      </c>
      <c r="B136" s="3" t="s">
        <v>510</v>
      </c>
      <c r="C136" s="3" t="s">
        <v>510</v>
      </c>
      <c r="D136" s="3">
        <v>175921.42500000002</v>
      </c>
      <c r="E136" s="3">
        <v>203991.5</v>
      </c>
      <c r="F136" s="3">
        <v>194003.07500000001</v>
      </c>
      <c r="G136" s="3">
        <v>306311.7</v>
      </c>
      <c r="H136" s="3">
        <v>116796.85</v>
      </c>
      <c r="I136" s="3">
        <v>179696.375</v>
      </c>
      <c r="J136" s="3">
        <v>173621.95</v>
      </c>
      <c r="K136" s="3">
        <v>120494.55</v>
      </c>
    </row>
    <row r="137" spans="1:11" x14ac:dyDescent="0.25">
      <c r="A137" s="15">
        <v>68</v>
      </c>
      <c r="B137" s="3" t="s">
        <v>510</v>
      </c>
      <c r="C137" s="3" t="s">
        <v>510</v>
      </c>
      <c r="D137" s="3">
        <v>177020.95</v>
      </c>
      <c r="E137" s="3">
        <v>205260.97500000001</v>
      </c>
      <c r="F137" s="3">
        <v>195148.95</v>
      </c>
      <c r="G137" s="3">
        <v>308541.65000000002</v>
      </c>
      <c r="H137" s="3">
        <v>117571.925</v>
      </c>
      <c r="I137" s="3">
        <v>180147</v>
      </c>
      <c r="J137" s="3">
        <v>174721.47500000001</v>
      </c>
      <c r="K137" s="3">
        <v>121341.72500000001</v>
      </c>
    </row>
    <row r="138" spans="1:11" x14ac:dyDescent="0.25">
      <c r="A138" s="15">
        <v>68.5</v>
      </c>
      <c r="B138" s="3" t="s">
        <v>510</v>
      </c>
      <c r="C138" s="3" t="s">
        <v>510</v>
      </c>
      <c r="D138" s="3">
        <v>178120.47500000001</v>
      </c>
      <c r="E138" s="3">
        <v>206530.45</v>
      </c>
      <c r="F138" s="3">
        <v>196294.82500000001</v>
      </c>
      <c r="G138" s="3">
        <v>310771.60000000003</v>
      </c>
      <c r="H138" s="3">
        <v>118347</v>
      </c>
      <c r="I138" s="3">
        <v>180597.625</v>
      </c>
      <c r="J138" s="3">
        <v>175821</v>
      </c>
      <c r="K138" s="3">
        <v>122188.90000000001</v>
      </c>
    </row>
    <row r="139" spans="1:11" x14ac:dyDescent="0.25">
      <c r="A139" s="15">
        <v>69</v>
      </c>
      <c r="B139" s="3" t="s">
        <v>510</v>
      </c>
      <c r="C139" s="3" t="s">
        <v>510</v>
      </c>
      <c r="D139" s="3">
        <v>179220</v>
      </c>
      <c r="E139" s="3">
        <v>207799.92500000002</v>
      </c>
      <c r="F139" s="3">
        <v>197440.7</v>
      </c>
      <c r="G139" s="3">
        <v>313001.55</v>
      </c>
      <c r="H139" s="3">
        <v>119122.075</v>
      </c>
      <c r="I139" s="3">
        <v>181048.25</v>
      </c>
      <c r="J139" s="3">
        <v>176920.52499999999</v>
      </c>
      <c r="K139" s="3">
        <v>123036.075</v>
      </c>
    </row>
    <row r="140" spans="1:11" x14ac:dyDescent="0.25">
      <c r="A140" s="15">
        <v>69.5</v>
      </c>
      <c r="B140" s="3" t="s">
        <v>510</v>
      </c>
      <c r="C140" s="3" t="s">
        <v>510</v>
      </c>
      <c r="D140" s="3">
        <v>179670.625</v>
      </c>
      <c r="E140" s="3">
        <v>209071.97500000001</v>
      </c>
      <c r="F140" s="3">
        <v>198586.57500000001</v>
      </c>
      <c r="G140" s="3">
        <v>315231.5</v>
      </c>
      <c r="H140" s="3">
        <v>119897.15000000001</v>
      </c>
      <c r="I140" s="3">
        <v>181498.875</v>
      </c>
      <c r="J140" s="3">
        <v>178020.05000000002</v>
      </c>
      <c r="K140" s="3">
        <v>123883.25</v>
      </c>
    </row>
    <row r="141" spans="1:11" x14ac:dyDescent="0.25">
      <c r="A141" s="15">
        <v>70</v>
      </c>
      <c r="B141" s="3" t="s">
        <v>510</v>
      </c>
      <c r="C141" s="3" t="s">
        <v>510</v>
      </c>
      <c r="D141" s="3">
        <v>180121.25</v>
      </c>
      <c r="E141" s="3">
        <v>210344.02499999999</v>
      </c>
      <c r="F141" s="3">
        <v>199732.45</v>
      </c>
      <c r="G141" s="3">
        <v>317461.45</v>
      </c>
      <c r="H141" s="3">
        <v>120672.22500000001</v>
      </c>
      <c r="I141" s="3">
        <v>181949.5</v>
      </c>
      <c r="J141" s="3">
        <v>179119.57500000001</v>
      </c>
      <c r="K141" s="3">
        <v>124730.425</v>
      </c>
    </row>
    <row r="142" spans="1:11" x14ac:dyDescent="0.25">
      <c r="A142" s="15">
        <v>70.5</v>
      </c>
      <c r="B142" s="3" t="s">
        <v>510</v>
      </c>
      <c r="C142" s="3" t="s">
        <v>510</v>
      </c>
      <c r="D142" s="3">
        <v>180571.875</v>
      </c>
      <c r="E142" s="3">
        <v>211616.07500000001</v>
      </c>
      <c r="F142" s="3">
        <v>200878.32500000001</v>
      </c>
      <c r="G142" s="3">
        <v>319691.40000000002</v>
      </c>
      <c r="H142" s="3">
        <v>121447.3</v>
      </c>
      <c r="I142" s="3">
        <v>182400.125</v>
      </c>
      <c r="J142" s="3">
        <v>180219.1</v>
      </c>
      <c r="K142" s="3">
        <v>125577.60000000001</v>
      </c>
    </row>
    <row r="143" spans="1:11" x14ac:dyDescent="0.25">
      <c r="A143" s="15">
        <v>71</v>
      </c>
      <c r="B143" s="3" t="s">
        <v>510</v>
      </c>
      <c r="C143" s="3" t="s">
        <v>510</v>
      </c>
      <c r="D143" s="3">
        <v>180813.92500000002</v>
      </c>
      <c r="E143" s="3">
        <v>243522.9</v>
      </c>
      <c r="F143" s="3">
        <v>208786.15</v>
      </c>
      <c r="G143" s="3">
        <v>322686.125</v>
      </c>
      <c r="H143" s="3">
        <v>131451.17500000002</v>
      </c>
      <c r="I143" s="3">
        <v>182825</v>
      </c>
      <c r="J143" s="3">
        <v>195439.92500000002</v>
      </c>
      <c r="K143" s="3">
        <v>128343.15000000001</v>
      </c>
    </row>
    <row r="144" spans="1:11" x14ac:dyDescent="0.25">
      <c r="A144" s="15" t="s">
        <v>469</v>
      </c>
    </row>
    <row r="145" spans="1:11" x14ac:dyDescent="0.25">
      <c r="A145" s="15">
        <v>71.5</v>
      </c>
      <c r="B145" s="3" t="s">
        <v>510</v>
      </c>
      <c r="C145" s="3" t="s">
        <v>510</v>
      </c>
      <c r="D145" s="3">
        <v>2546.6750000000002</v>
      </c>
      <c r="E145" s="3">
        <v>3429.9</v>
      </c>
      <c r="F145" s="3">
        <v>2940.65</v>
      </c>
      <c r="G145" s="3">
        <v>4544.875</v>
      </c>
      <c r="H145" s="3">
        <v>1851.425</v>
      </c>
      <c r="I145" s="3">
        <v>2575</v>
      </c>
      <c r="J145" s="3">
        <v>2752.6750000000002</v>
      </c>
      <c r="K145" s="3">
        <v>1807.65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45"/>
  <sheetViews>
    <sheetView topLeftCell="A118" workbookViewId="0">
      <selection activeCell="D2" sqref="D2:K145"/>
    </sheetView>
  </sheetViews>
  <sheetFormatPr defaultRowHeight="15" x14ac:dyDescent="0.25"/>
  <sheetData>
    <row r="1" spans="1:11" x14ac:dyDescent="0.25">
      <c r="A1" t="s">
        <v>467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2" spans="1:11" x14ac:dyDescent="0.25">
      <c r="A2">
        <v>0.5</v>
      </c>
      <c r="B2" s="3" t="s">
        <v>510</v>
      </c>
      <c r="C2" s="3" t="s">
        <v>510</v>
      </c>
      <c r="D2" s="3">
        <v>31922.275000000001</v>
      </c>
      <c r="E2" s="3">
        <v>34808.85</v>
      </c>
      <c r="F2" s="3">
        <v>34754.775000000001</v>
      </c>
      <c r="G2" s="3">
        <v>50294.9</v>
      </c>
      <c r="H2" s="3">
        <v>14260.35</v>
      </c>
      <c r="I2" s="3">
        <v>24220.45</v>
      </c>
      <c r="J2" s="3">
        <v>23064.275000000001</v>
      </c>
      <c r="K2" s="3">
        <v>14085.25</v>
      </c>
    </row>
    <row r="3" spans="1:11" x14ac:dyDescent="0.25">
      <c r="A3">
        <v>1</v>
      </c>
      <c r="B3" s="3" t="s">
        <v>510</v>
      </c>
      <c r="C3" s="3" t="s">
        <v>510</v>
      </c>
      <c r="D3" s="3">
        <v>31922.275000000001</v>
      </c>
      <c r="E3" s="3">
        <v>34808.85</v>
      </c>
      <c r="F3" s="3">
        <v>34754.775000000001</v>
      </c>
      <c r="G3" s="3">
        <v>50294.9</v>
      </c>
      <c r="H3" s="3">
        <v>14260.35</v>
      </c>
      <c r="I3" s="3">
        <v>24220.45</v>
      </c>
      <c r="J3" s="3">
        <v>23064.275000000001</v>
      </c>
      <c r="K3" s="3">
        <v>14085.25</v>
      </c>
    </row>
    <row r="4" spans="1:11" x14ac:dyDescent="0.25">
      <c r="A4">
        <v>1.5</v>
      </c>
      <c r="B4" s="3" t="s">
        <v>510</v>
      </c>
      <c r="C4" s="3" t="s">
        <v>510</v>
      </c>
      <c r="D4" s="3">
        <v>31922.275000000001</v>
      </c>
      <c r="E4" s="3">
        <v>34808.85</v>
      </c>
      <c r="F4" s="3">
        <v>34754.775000000001</v>
      </c>
      <c r="G4" s="3">
        <v>50294.9</v>
      </c>
      <c r="H4" s="3">
        <v>14260.35</v>
      </c>
      <c r="I4" s="3">
        <v>24220.45</v>
      </c>
      <c r="J4" s="3">
        <v>23064.275000000001</v>
      </c>
      <c r="K4" s="3">
        <v>14085.25</v>
      </c>
    </row>
    <row r="5" spans="1:11" x14ac:dyDescent="0.25">
      <c r="A5">
        <v>2</v>
      </c>
      <c r="B5" s="3" t="s">
        <v>510</v>
      </c>
      <c r="C5" s="3" t="s">
        <v>510</v>
      </c>
      <c r="D5" s="3">
        <v>31922.275000000001</v>
      </c>
      <c r="E5" s="3">
        <v>34808.85</v>
      </c>
      <c r="F5" s="3">
        <v>34754.775000000001</v>
      </c>
      <c r="G5" s="3">
        <v>50294.9</v>
      </c>
      <c r="H5" s="3">
        <v>14260.35</v>
      </c>
      <c r="I5" s="3">
        <v>24220.45</v>
      </c>
      <c r="J5" s="3">
        <v>23064.275000000001</v>
      </c>
      <c r="K5" s="3">
        <v>14085.25</v>
      </c>
    </row>
    <row r="6" spans="1:11" x14ac:dyDescent="0.25">
      <c r="A6">
        <v>2.5</v>
      </c>
      <c r="B6" s="3" t="s">
        <v>510</v>
      </c>
      <c r="C6" s="3" t="s">
        <v>510</v>
      </c>
      <c r="D6" s="3">
        <v>31922.275000000001</v>
      </c>
      <c r="E6" s="3">
        <v>34808.85</v>
      </c>
      <c r="F6" s="3">
        <v>34754.775000000001</v>
      </c>
      <c r="G6" s="3">
        <v>50294.9</v>
      </c>
      <c r="H6" s="3">
        <v>14260.35</v>
      </c>
      <c r="I6" s="3">
        <v>24220.45</v>
      </c>
      <c r="J6" s="3">
        <v>23064.275000000001</v>
      </c>
      <c r="K6" s="3">
        <v>14085.25</v>
      </c>
    </row>
    <row r="7" spans="1:11" x14ac:dyDescent="0.25">
      <c r="A7">
        <v>3</v>
      </c>
      <c r="B7" s="3" t="s">
        <v>510</v>
      </c>
      <c r="C7" s="3" t="s">
        <v>510</v>
      </c>
      <c r="D7" s="3">
        <v>31922.275000000001</v>
      </c>
      <c r="E7" s="3">
        <v>34808.85</v>
      </c>
      <c r="F7" s="3">
        <v>34754.775000000001</v>
      </c>
      <c r="G7" s="3">
        <v>50294.9</v>
      </c>
      <c r="H7" s="3">
        <v>14260.35</v>
      </c>
      <c r="I7" s="3">
        <v>24220.45</v>
      </c>
      <c r="J7" s="3">
        <v>23064.275000000001</v>
      </c>
      <c r="K7" s="3">
        <v>14085.25</v>
      </c>
    </row>
    <row r="8" spans="1:11" x14ac:dyDescent="0.25">
      <c r="A8">
        <v>3.5</v>
      </c>
      <c r="B8" s="3" t="s">
        <v>510</v>
      </c>
      <c r="C8" s="3" t="s">
        <v>510</v>
      </c>
      <c r="D8" s="3">
        <v>31922.275000000001</v>
      </c>
      <c r="E8" s="3">
        <v>34808.85</v>
      </c>
      <c r="F8" s="3">
        <v>34754.775000000001</v>
      </c>
      <c r="G8" s="3">
        <v>50294.9</v>
      </c>
      <c r="H8" s="3">
        <v>14260.35</v>
      </c>
      <c r="I8" s="3">
        <v>24220.45</v>
      </c>
      <c r="J8" s="3">
        <v>23064.275000000001</v>
      </c>
      <c r="K8" s="3">
        <v>14085.25</v>
      </c>
    </row>
    <row r="9" spans="1:11" x14ac:dyDescent="0.25">
      <c r="A9">
        <v>4</v>
      </c>
      <c r="B9" s="3" t="s">
        <v>510</v>
      </c>
      <c r="C9" s="3" t="s">
        <v>510</v>
      </c>
      <c r="D9" s="3">
        <v>31922.275000000001</v>
      </c>
      <c r="E9" s="3">
        <v>34808.85</v>
      </c>
      <c r="F9" s="3">
        <v>34754.775000000001</v>
      </c>
      <c r="G9" s="3">
        <v>50294.9</v>
      </c>
      <c r="H9" s="3">
        <v>14260.35</v>
      </c>
      <c r="I9" s="3">
        <v>24220.45</v>
      </c>
      <c r="J9" s="3">
        <v>23064.275000000001</v>
      </c>
      <c r="K9" s="3">
        <v>14085.25</v>
      </c>
    </row>
    <row r="10" spans="1:11" x14ac:dyDescent="0.25">
      <c r="A10">
        <v>4.5</v>
      </c>
      <c r="B10" s="3" t="s">
        <v>510</v>
      </c>
      <c r="C10" s="3" t="s">
        <v>510</v>
      </c>
      <c r="D10" s="3">
        <v>31922.275000000001</v>
      </c>
      <c r="E10" s="3">
        <v>34808.85</v>
      </c>
      <c r="F10" s="3">
        <v>34754.775000000001</v>
      </c>
      <c r="G10" s="3">
        <v>50294.9</v>
      </c>
      <c r="H10" s="3">
        <v>14260.35</v>
      </c>
      <c r="I10" s="3">
        <v>24220.45</v>
      </c>
      <c r="J10" s="3">
        <v>23064.275000000001</v>
      </c>
      <c r="K10" s="3">
        <v>14085.25</v>
      </c>
    </row>
    <row r="11" spans="1:11" x14ac:dyDescent="0.25">
      <c r="A11">
        <v>5</v>
      </c>
      <c r="B11" s="3" t="s">
        <v>510</v>
      </c>
      <c r="C11" s="3" t="s">
        <v>510</v>
      </c>
      <c r="D11" s="3">
        <v>31922.275000000001</v>
      </c>
      <c r="E11" s="3">
        <v>34808.85</v>
      </c>
      <c r="F11" s="3">
        <v>34754.775000000001</v>
      </c>
      <c r="G11" s="3">
        <v>50294.9</v>
      </c>
      <c r="H11" s="3">
        <v>14260.35</v>
      </c>
      <c r="I11" s="3">
        <v>24220.45</v>
      </c>
      <c r="J11" s="3">
        <v>23064.275000000001</v>
      </c>
      <c r="K11" s="3">
        <v>14085.25</v>
      </c>
    </row>
    <row r="12" spans="1:11" x14ac:dyDescent="0.25">
      <c r="A12">
        <v>5.5</v>
      </c>
      <c r="B12" s="3" t="s">
        <v>510</v>
      </c>
      <c r="C12" s="3" t="s">
        <v>510</v>
      </c>
      <c r="D12" s="3">
        <v>31922.275000000001</v>
      </c>
      <c r="E12" s="3">
        <v>34808.85</v>
      </c>
      <c r="F12" s="3">
        <v>34754.775000000001</v>
      </c>
      <c r="G12" s="3">
        <v>50294.9</v>
      </c>
      <c r="H12" s="3">
        <v>14260.35</v>
      </c>
      <c r="I12" s="3">
        <v>24220.45</v>
      </c>
      <c r="J12" s="3">
        <v>23064.275000000001</v>
      </c>
      <c r="K12" s="3">
        <v>14085.25</v>
      </c>
    </row>
    <row r="13" spans="1:11" x14ac:dyDescent="0.25">
      <c r="A13">
        <v>6</v>
      </c>
      <c r="B13" s="3" t="s">
        <v>510</v>
      </c>
      <c r="C13" s="3" t="s">
        <v>510</v>
      </c>
      <c r="D13" s="3">
        <v>31922.275000000001</v>
      </c>
      <c r="E13" s="3">
        <v>34808.85</v>
      </c>
      <c r="F13" s="3">
        <v>34754.775000000001</v>
      </c>
      <c r="G13" s="3">
        <v>50294.9</v>
      </c>
      <c r="H13" s="3">
        <v>14260.35</v>
      </c>
      <c r="I13" s="3">
        <v>24220.45</v>
      </c>
      <c r="J13" s="3">
        <v>23064.275000000001</v>
      </c>
      <c r="K13" s="3">
        <v>14085.25</v>
      </c>
    </row>
    <row r="14" spans="1:11" x14ac:dyDescent="0.25">
      <c r="A14">
        <v>6.5</v>
      </c>
      <c r="B14" s="3" t="s">
        <v>510</v>
      </c>
      <c r="C14" s="3" t="s">
        <v>510</v>
      </c>
      <c r="D14" s="3">
        <v>31922.275000000001</v>
      </c>
      <c r="E14" s="3">
        <v>34808.85</v>
      </c>
      <c r="F14" s="3">
        <v>34754.775000000001</v>
      </c>
      <c r="G14" s="3">
        <v>50294.9</v>
      </c>
      <c r="H14" s="3">
        <v>14260.35</v>
      </c>
      <c r="I14" s="3">
        <v>24220.45</v>
      </c>
      <c r="J14" s="3">
        <v>23064.275000000001</v>
      </c>
      <c r="K14" s="3">
        <v>14085.25</v>
      </c>
    </row>
    <row r="15" spans="1:11" x14ac:dyDescent="0.25">
      <c r="A15">
        <v>7</v>
      </c>
      <c r="B15" s="3" t="s">
        <v>510</v>
      </c>
      <c r="C15" s="3" t="s">
        <v>510</v>
      </c>
      <c r="D15" s="3">
        <v>31922.275000000001</v>
      </c>
      <c r="E15" s="3">
        <v>34808.85</v>
      </c>
      <c r="F15" s="3">
        <v>34754.775000000001</v>
      </c>
      <c r="G15" s="3">
        <v>50294.9</v>
      </c>
      <c r="H15" s="3">
        <v>14260.35</v>
      </c>
      <c r="I15" s="3">
        <v>24220.45</v>
      </c>
      <c r="J15" s="3">
        <v>23064.275000000001</v>
      </c>
      <c r="K15" s="3">
        <v>14085.25</v>
      </c>
    </row>
    <row r="16" spans="1:11" x14ac:dyDescent="0.25">
      <c r="A16">
        <v>7.5</v>
      </c>
      <c r="B16" s="3" t="s">
        <v>510</v>
      </c>
      <c r="C16" s="3" t="s">
        <v>510</v>
      </c>
      <c r="D16" s="3">
        <v>31922.275000000001</v>
      </c>
      <c r="E16" s="3">
        <v>34808.85</v>
      </c>
      <c r="F16" s="3">
        <v>34754.775000000001</v>
      </c>
      <c r="G16" s="3">
        <v>50294.9</v>
      </c>
      <c r="H16" s="3">
        <v>14260.35</v>
      </c>
      <c r="I16" s="3">
        <v>24220.45</v>
      </c>
      <c r="J16" s="3">
        <v>23064.275000000001</v>
      </c>
      <c r="K16" s="3">
        <v>14085.25</v>
      </c>
    </row>
    <row r="17" spans="1:11" x14ac:dyDescent="0.25">
      <c r="A17">
        <v>8</v>
      </c>
      <c r="B17" s="3" t="s">
        <v>510</v>
      </c>
      <c r="C17" s="3" t="s">
        <v>510</v>
      </c>
      <c r="D17" s="3">
        <v>31922.275000000001</v>
      </c>
      <c r="E17" s="3">
        <v>34808.85</v>
      </c>
      <c r="F17" s="3">
        <v>34754.775000000001</v>
      </c>
      <c r="G17" s="3">
        <v>50294.9</v>
      </c>
      <c r="H17" s="3">
        <v>14260.35</v>
      </c>
      <c r="I17" s="3">
        <v>24220.45</v>
      </c>
      <c r="J17" s="3">
        <v>23064.275000000001</v>
      </c>
      <c r="K17" s="3">
        <v>14085.25</v>
      </c>
    </row>
    <row r="18" spans="1:11" x14ac:dyDescent="0.25">
      <c r="A18">
        <v>8.5</v>
      </c>
      <c r="B18" s="3" t="s">
        <v>510</v>
      </c>
      <c r="C18" s="3" t="s">
        <v>510</v>
      </c>
      <c r="D18" s="3">
        <v>31922.275000000001</v>
      </c>
      <c r="E18" s="3">
        <v>34808.85</v>
      </c>
      <c r="F18" s="3">
        <v>34754.775000000001</v>
      </c>
      <c r="G18" s="3">
        <v>50294.9</v>
      </c>
      <c r="H18" s="3">
        <v>14260.35</v>
      </c>
      <c r="I18" s="3">
        <v>24220.45</v>
      </c>
      <c r="J18" s="3">
        <v>23064.275000000001</v>
      </c>
      <c r="K18" s="3">
        <v>14085.25</v>
      </c>
    </row>
    <row r="19" spans="1:11" x14ac:dyDescent="0.25">
      <c r="A19">
        <v>9</v>
      </c>
      <c r="B19" s="3" t="s">
        <v>510</v>
      </c>
      <c r="C19" s="3" t="s">
        <v>510</v>
      </c>
      <c r="D19" s="3">
        <v>31922.275000000001</v>
      </c>
      <c r="E19" s="3">
        <v>34808.85</v>
      </c>
      <c r="F19" s="3">
        <v>34754.775000000001</v>
      </c>
      <c r="G19" s="3">
        <v>50294.9</v>
      </c>
      <c r="H19" s="3">
        <v>14260.35</v>
      </c>
      <c r="I19" s="3">
        <v>24220.45</v>
      </c>
      <c r="J19" s="3">
        <v>23064.275000000001</v>
      </c>
      <c r="K19" s="3">
        <v>14085.25</v>
      </c>
    </row>
    <row r="20" spans="1:11" x14ac:dyDescent="0.25">
      <c r="A20">
        <v>9.5</v>
      </c>
      <c r="B20" s="3" t="s">
        <v>510</v>
      </c>
      <c r="C20" s="3" t="s">
        <v>510</v>
      </c>
      <c r="D20" s="3">
        <v>31922.275000000001</v>
      </c>
      <c r="E20" s="3">
        <v>34808.85</v>
      </c>
      <c r="F20" s="3">
        <v>34754.775000000001</v>
      </c>
      <c r="G20" s="3">
        <v>50294.9</v>
      </c>
      <c r="H20" s="3">
        <v>14260.35</v>
      </c>
      <c r="I20" s="3">
        <v>24220.45</v>
      </c>
      <c r="J20" s="3">
        <v>23064.275000000001</v>
      </c>
      <c r="K20" s="3">
        <v>14085.25</v>
      </c>
    </row>
    <row r="21" spans="1:11" x14ac:dyDescent="0.25">
      <c r="A21">
        <v>10</v>
      </c>
      <c r="B21" s="3" t="s">
        <v>510</v>
      </c>
      <c r="C21" s="3" t="s">
        <v>510</v>
      </c>
      <c r="D21" s="3">
        <v>31922.275000000001</v>
      </c>
      <c r="E21" s="3">
        <v>34808.85</v>
      </c>
      <c r="F21" s="3">
        <v>34754.775000000001</v>
      </c>
      <c r="G21" s="3">
        <v>50294.9</v>
      </c>
      <c r="H21" s="3">
        <v>14260.35</v>
      </c>
      <c r="I21" s="3">
        <v>24220.45</v>
      </c>
      <c r="J21" s="3">
        <v>23064.275000000001</v>
      </c>
      <c r="K21" s="3">
        <v>14085.25</v>
      </c>
    </row>
    <row r="22" spans="1:11" x14ac:dyDescent="0.25">
      <c r="A22">
        <v>10.5</v>
      </c>
      <c r="B22" s="3" t="s">
        <v>510</v>
      </c>
      <c r="C22" s="3" t="s">
        <v>510</v>
      </c>
      <c r="D22" s="3">
        <v>32336.850000000002</v>
      </c>
      <c r="E22" s="3">
        <v>36189.050000000003</v>
      </c>
      <c r="F22" s="3">
        <v>36034.550000000003</v>
      </c>
      <c r="G22" s="3">
        <v>59889.35</v>
      </c>
      <c r="H22" s="3">
        <v>14788.225</v>
      </c>
      <c r="I22" s="3">
        <v>25018.7</v>
      </c>
      <c r="J22" s="3">
        <v>23862.525000000001</v>
      </c>
      <c r="K22" s="3">
        <v>14602.825000000001</v>
      </c>
    </row>
    <row r="23" spans="1:11" x14ac:dyDescent="0.25">
      <c r="A23">
        <v>11</v>
      </c>
      <c r="B23" s="3" t="s">
        <v>510</v>
      </c>
      <c r="C23" s="3" t="s">
        <v>510</v>
      </c>
      <c r="D23" s="3">
        <v>33495.600000000006</v>
      </c>
      <c r="E23" s="3">
        <v>37569.25</v>
      </c>
      <c r="F23" s="3">
        <v>37314.325000000004</v>
      </c>
      <c r="G23" s="3">
        <v>62060.075000000004</v>
      </c>
      <c r="H23" s="3">
        <v>15316.1</v>
      </c>
      <c r="I23" s="3">
        <v>25816.95</v>
      </c>
      <c r="J23" s="3">
        <v>24663.350000000002</v>
      </c>
      <c r="K23" s="3">
        <v>15120.4</v>
      </c>
    </row>
    <row r="24" spans="1:11" x14ac:dyDescent="0.25">
      <c r="A24">
        <v>11.5</v>
      </c>
      <c r="B24" s="3" t="s">
        <v>510</v>
      </c>
      <c r="C24" s="3" t="s">
        <v>510</v>
      </c>
      <c r="D24" s="3">
        <v>34654.35</v>
      </c>
      <c r="E24" s="3">
        <v>38949.450000000004</v>
      </c>
      <c r="F24" s="3">
        <v>38594.1</v>
      </c>
      <c r="G24" s="3">
        <v>64230.8</v>
      </c>
      <c r="H24" s="3">
        <v>15843.975</v>
      </c>
      <c r="I24" s="3">
        <v>26615.200000000001</v>
      </c>
      <c r="J24" s="3">
        <v>25464.174999999999</v>
      </c>
      <c r="K24" s="3">
        <v>15637.975</v>
      </c>
    </row>
    <row r="25" spans="1:11" x14ac:dyDescent="0.25">
      <c r="A25">
        <v>12</v>
      </c>
      <c r="B25" s="3" t="s">
        <v>510</v>
      </c>
      <c r="C25" s="3" t="s">
        <v>510</v>
      </c>
      <c r="D25" s="3">
        <v>35813.1</v>
      </c>
      <c r="E25" s="3">
        <v>40329.65</v>
      </c>
      <c r="F25" s="3">
        <v>39873.875</v>
      </c>
      <c r="G25" s="3">
        <v>66401.525000000009</v>
      </c>
      <c r="H25" s="3">
        <v>16371.85</v>
      </c>
      <c r="I25" s="3">
        <v>27413.45</v>
      </c>
      <c r="J25" s="3">
        <v>26265</v>
      </c>
      <c r="K25" s="3">
        <v>16155.550000000001</v>
      </c>
    </row>
    <row r="26" spans="1:11" x14ac:dyDescent="0.25">
      <c r="A26">
        <v>12.5</v>
      </c>
      <c r="B26" s="3" t="s">
        <v>510</v>
      </c>
      <c r="C26" s="3" t="s">
        <v>510</v>
      </c>
      <c r="D26" s="3">
        <v>36971.85</v>
      </c>
      <c r="E26" s="3">
        <v>41709.85</v>
      </c>
      <c r="F26" s="3">
        <v>41153.65</v>
      </c>
      <c r="G26" s="3">
        <v>68572.25</v>
      </c>
      <c r="H26" s="3">
        <v>16899.725000000002</v>
      </c>
      <c r="I26" s="3">
        <v>28211.7</v>
      </c>
      <c r="J26" s="3">
        <v>27065.825000000001</v>
      </c>
      <c r="K26" s="3">
        <v>16673.125</v>
      </c>
    </row>
    <row r="27" spans="1:11" x14ac:dyDescent="0.25">
      <c r="A27">
        <v>13</v>
      </c>
      <c r="B27" s="3" t="s">
        <v>510</v>
      </c>
      <c r="C27" s="3" t="s">
        <v>510</v>
      </c>
      <c r="D27" s="3">
        <v>38130.6</v>
      </c>
      <c r="E27" s="3">
        <v>43090.05</v>
      </c>
      <c r="F27" s="3">
        <v>42433.425000000003</v>
      </c>
      <c r="G27" s="3">
        <v>70742.975000000006</v>
      </c>
      <c r="H27" s="3">
        <v>17427.600000000002</v>
      </c>
      <c r="I27" s="3">
        <v>29009.95</v>
      </c>
      <c r="J27" s="3">
        <v>27866.65</v>
      </c>
      <c r="K27" s="3">
        <v>17190.7</v>
      </c>
    </row>
    <row r="28" spans="1:11" x14ac:dyDescent="0.25">
      <c r="A28">
        <v>13.5</v>
      </c>
      <c r="B28" s="3" t="s">
        <v>510</v>
      </c>
      <c r="C28" s="3" t="s">
        <v>510</v>
      </c>
      <c r="D28" s="3">
        <v>39289.35</v>
      </c>
      <c r="E28" s="3">
        <v>44470.25</v>
      </c>
      <c r="F28" s="3">
        <v>43713.200000000004</v>
      </c>
      <c r="G28" s="3">
        <v>72913.7</v>
      </c>
      <c r="H28" s="3">
        <v>17955.475000000002</v>
      </c>
      <c r="I28" s="3">
        <v>29808.2</v>
      </c>
      <c r="J28" s="3">
        <v>28667.475000000002</v>
      </c>
      <c r="K28" s="3">
        <v>17708.275000000001</v>
      </c>
    </row>
    <row r="29" spans="1:11" x14ac:dyDescent="0.25">
      <c r="A29">
        <v>14</v>
      </c>
      <c r="B29" s="3" t="s">
        <v>510</v>
      </c>
      <c r="C29" s="3" t="s">
        <v>510</v>
      </c>
      <c r="D29" s="3">
        <v>40448.1</v>
      </c>
      <c r="E29" s="3">
        <v>45850.450000000004</v>
      </c>
      <c r="F29" s="3">
        <v>44992.974999999999</v>
      </c>
      <c r="G29" s="3">
        <v>75084.425000000003</v>
      </c>
      <c r="H29" s="3">
        <v>18483.350000000002</v>
      </c>
      <c r="I29" s="3">
        <v>30606.45</v>
      </c>
      <c r="J29" s="3">
        <v>29468.3</v>
      </c>
      <c r="K29" s="3">
        <v>18225.850000000002</v>
      </c>
    </row>
    <row r="30" spans="1:11" x14ac:dyDescent="0.25">
      <c r="A30">
        <v>14.5</v>
      </c>
      <c r="B30" s="3" t="s">
        <v>510</v>
      </c>
      <c r="C30" s="3" t="s">
        <v>510</v>
      </c>
      <c r="D30" s="3">
        <v>41606.85</v>
      </c>
      <c r="E30" s="3">
        <v>47230.65</v>
      </c>
      <c r="F30" s="3">
        <v>46272.75</v>
      </c>
      <c r="G30" s="3">
        <v>77255.150000000009</v>
      </c>
      <c r="H30" s="3">
        <v>19011.225000000002</v>
      </c>
      <c r="I30" s="3">
        <v>31404.7</v>
      </c>
      <c r="J30" s="3">
        <v>30269.125</v>
      </c>
      <c r="K30" s="3">
        <v>18743.424999999999</v>
      </c>
    </row>
    <row r="31" spans="1:11" x14ac:dyDescent="0.25">
      <c r="A31">
        <v>15</v>
      </c>
      <c r="B31" s="3" t="s">
        <v>510</v>
      </c>
      <c r="C31" s="3" t="s">
        <v>510</v>
      </c>
      <c r="D31" s="3">
        <v>42765.599999999999</v>
      </c>
      <c r="E31" s="3">
        <v>48610.85</v>
      </c>
      <c r="F31" s="3">
        <v>47552.525000000001</v>
      </c>
      <c r="G31" s="3">
        <v>79425.875</v>
      </c>
      <c r="H31" s="3">
        <v>19539.100000000002</v>
      </c>
      <c r="I31" s="3">
        <v>32202.95</v>
      </c>
      <c r="J31" s="3">
        <v>31069.95</v>
      </c>
      <c r="K31" s="3">
        <v>19261</v>
      </c>
    </row>
    <row r="32" spans="1:11" x14ac:dyDescent="0.25">
      <c r="A32">
        <v>15.5</v>
      </c>
      <c r="B32" s="3" t="s">
        <v>510</v>
      </c>
      <c r="C32" s="3" t="s">
        <v>510</v>
      </c>
      <c r="D32" s="3">
        <v>43924.35</v>
      </c>
      <c r="E32" s="3">
        <v>49991.05</v>
      </c>
      <c r="F32" s="3">
        <v>48832.3</v>
      </c>
      <c r="G32" s="3">
        <v>81596.600000000006</v>
      </c>
      <c r="H32" s="3">
        <v>20066.975000000002</v>
      </c>
      <c r="I32" s="3">
        <v>33001.200000000004</v>
      </c>
      <c r="J32" s="3">
        <v>31870.775000000001</v>
      </c>
      <c r="K32" s="3">
        <v>19778.575000000001</v>
      </c>
    </row>
    <row r="33" spans="1:11" x14ac:dyDescent="0.25">
      <c r="A33">
        <v>16</v>
      </c>
      <c r="B33" s="3" t="s">
        <v>510</v>
      </c>
      <c r="C33" s="3" t="s">
        <v>510</v>
      </c>
      <c r="D33" s="3">
        <v>45083.1</v>
      </c>
      <c r="E33" s="3">
        <v>51371.25</v>
      </c>
      <c r="F33" s="3">
        <v>50112.075000000004</v>
      </c>
      <c r="G33" s="3">
        <v>83767.324999999997</v>
      </c>
      <c r="H33" s="3">
        <v>20594.850000000002</v>
      </c>
      <c r="I33" s="3">
        <v>33799.450000000004</v>
      </c>
      <c r="J33" s="3">
        <v>32671.600000000002</v>
      </c>
      <c r="K33" s="3">
        <v>20296.150000000001</v>
      </c>
    </row>
    <row r="34" spans="1:11" x14ac:dyDescent="0.25">
      <c r="A34">
        <v>16.5</v>
      </c>
      <c r="B34" s="3" t="s">
        <v>510</v>
      </c>
      <c r="C34" s="3" t="s">
        <v>510</v>
      </c>
      <c r="D34" s="3">
        <v>46241.85</v>
      </c>
      <c r="E34" s="3">
        <v>52751.450000000004</v>
      </c>
      <c r="F34" s="3">
        <v>51391.85</v>
      </c>
      <c r="G34" s="3">
        <v>85938.05</v>
      </c>
      <c r="H34" s="3">
        <v>21122.725000000002</v>
      </c>
      <c r="I34" s="3">
        <v>34597.700000000004</v>
      </c>
      <c r="J34" s="3">
        <v>33472.425000000003</v>
      </c>
      <c r="K34" s="3">
        <v>20813.725000000002</v>
      </c>
    </row>
    <row r="35" spans="1:11" x14ac:dyDescent="0.25">
      <c r="A35">
        <v>17</v>
      </c>
      <c r="B35" s="3" t="s">
        <v>510</v>
      </c>
      <c r="C35" s="3" t="s">
        <v>510</v>
      </c>
      <c r="D35" s="3">
        <v>47400.6</v>
      </c>
      <c r="E35" s="3">
        <v>54131.65</v>
      </c>
      <c r="F35" s="3">
        <v>52671.625</v>
      </c>
      <c r="G35" s="3">
        <v>88108.775000000009</v>
      </c>
      <c r="H35" s="3">
        <v>21650.600000000002</v>
      </c>
      <c r="I35" s="3">
        <v>35395.950000000004</v>
      </c>
      <c r="J35" s="3">
        <v>34273.25</v>
      </c>
      <c r="K35" s="3">
        <v>21331.3</v>
      </c>
    </row>
    <row r="36" spans="1:11" x14ac:dyDescent="0.25">
      <c r="A36">
        <v>17.5</v>
      </c>
      <c r="B36" s="3" t="s">
        <v>510</v>
      </c>
      <c r="C36" s="3" t="s">
        <v>510</v>
      </c>
      <c r="D36" s="3">
        <v>48559.35</v>
      </c>
      <c r="E36" s="3">
        <v>55511.85</v>
      </c>
      <c r="F36" s="3">
        <v>53951.4</v>
      </c>
      <c r="G36" s="3">
        <v>90279.5</v>
      </c>
      <c r="H36" s="3">
        <v>22178.475000000002</v>
      </c>
      <c r="I36" s="3">
        <v>36194.200000000004</v>
      </c>
      <c r="J36" s="3">
        <v>35074.075000000004</v>
      </c>
      <c r="K36" s="3">
        <v>21848.875</v>
      </c>
    </row>
    <row r="37" spans="1:11" x14ac:dyDescent="0.25">
      <c r="A37">
        <v>18</v>
      </c>
      <c r="B37" s="3" t="s">
        <v>510</v>
      </c>
      <c r="C37" s="3" t="s">
        <v>510</v>
      </c>
      <c r="D37" s="3">
        <v>49540.425000000003</v>
      </c>
      <c r="E37" s="3">
        <v>56974.450000000004</v>
      </c>
      <c r="F37" s="3">
        <v>55313.575000000004</v>
      </c>
      <c r="G37" s="3">
        <v>91376.45</v>
      </c>
      <c r="H37" s="3">
        <v>22724.375</v>
      </c>
      <c r="I37" s="3">
        <v>37020.775000000001</v>
      </c>
      <c r="J37" s="3">
        <v>35838.85</v>
      </c>
      <c r="K37" s="3">
        <v>22392.2</v>
      </c>
    </row>
    <row r="38" spans="1:11" x14ac:dyDescent="0.25">
      <c r="A38">
        <v>18.5</v>
      </c>
      <c r="B38" s="3" t="s">
        <v>510</v>
      </c>
      <c r="C38" s="3" t="s">
        <v>510</v>
      </c>
      <c r="D38" s="3">
        <v>50521.5</v>
      </c>
      <c r="E38" s="3">
        <v>58437.05</v>
      </c>
      <c r="F38" s="3">
        <v>56675.75</v>
      </c>
      <c r="G38" s="3">
        <v>92473.400000000009</v>
      </c>
      <c r="H38" s="3">
        <v>23270.275000000001</v>
      </c>
      <c r="I38" s="3">
        <v>37847.35</v>
      </c>
      <c r="J38" s="3">
        <v>36603.625</v>
      </c>
      <c r="K38" s="3">
        <v>22935.525000000001</v>
      </c>
    </row>
    <row r="39" spans="1:11" x14ac:dyDescent="0.25">
      <c r="A39">
        <v>19</v>
      </c>
      <c r="B39" s="3" t="s">
        <v>510</v>
      </c>
      <c r="C39" s="3" t="s">
        <v>510</v>
      </c>
      <c r="D39" s="3">
        <v>51502.575000000004</v>
      </c>
      <c r="E39" s="3">
        <v>59899.65</v>
      </c>
      <c r="F39" s="3">
        <v>58037.925000000003</v>
      </c>
      <c r="G39" s="3">
        <v>93570.35</v>
      </c>
      <c r="H39" s="3">
        <v>23816.174999999999</v>
      </c>
      <c r="I39" s="3">
        <v>38673.925000000003</v>
      </c>
      <c r="J39" s="3">
        <v>37368.400000000001</v>
      </c>
      <c r="K39" s="3">
        <v>23478.850000000002</v>
      </c>
    </row>
    <row r="40" spans="1:11" x14ac:dyDescent="0.25">
      <c r="A40">
        <v>19.5</v>
      </c>
      <c r="B40" s="3" t="s">
        <v>510</v>
      </c>
      <c r="C40" s="3" t="s">
        <v>510</v>
      </c>
      <c r="D40" s="3">
        <v>52483.65</v>
      </c>
      <c r="E40" s="3">
        <v>61362.25</v>
      </c>
      <c r="F40" s="3">
        <v>59400.1</v>
      </c>
      <c r="G40" s="3">
        <v>94667.3</v>
      </c>
      <c r="H40" s="3">
        <v>24362.075000000001</v>
      </c>
      <c r="I40" s="3">
        <v>39500.5</v>
      </c>
      <c r="J40" s="3">
        <v>38133.175000000003</v>
      </c>
      <c r="K40" s="3">
        <v>24022.174999999999</v>
      </c>
    </row>
    <row r="41" spans="1:11" x14ac:dyDescent="0.25">
      <c r="A41">
        <v>20</v>
      </c>
      <c r="B41" s="3" t="s">
        <v>510</v>
      </c>
      <c r="C41" s="3" t="s">
        <v>510</v>
      </c>
      <c r="D41" s="3">
        <v>53464.724999999999</v>
      </c>
      <c r="E41" s="3">
        <v>62824.85</v>
      </c>
      <c r="F41" s="3">
        <v>60762.275000000001</v>
      </c>
      <c r="G41" s="3">
        <v>95764.25</v>
      </c>
      <c r="H41" s="3">
        <v>24907.975000000002</v>
      </c>
      <c r="I41" s="3">
        <v>40327.075000000004</v>
      </c>
      <c r="J41" s="3">
        <v>38897.950000000004</v>
      </c>
      <c r="K41" s="3">
        <v>24565.5</v>
      </c>
    </row>
    <row r="42" spans="1:11" x14ac:dyDescent="0.25">
      <c r="A42">
        <v>20.5</v>
      </c>
      <c r="B42" s="3" t="s">
        <v>510</v>
      </c>
      <c r="C42" s="3" t="s">
        <v>510</v>
      </c>
      <c r="D42" s="3">
        <v>54445.8</v>
      </c>
      <c r="E42" s="3">
        <v>64287.450000000004</v>
      </c>
      <c r="F42" s="3">
        <v>62124.450000000004</v>
      </c>
      <c r="G42" s="3">
        <v>96861.2</v>
      </c>
      <c r="H42" s="3">
        <v>25453.875</v>
      </c>
      <c r="I42" s="3">
        <v>41153.65</v>
      </c>
      <c r="J42" s="3">
        <v>39662.724999999999</v>
      </c>
      <c r="K42" s="3">
        <v>25108.825000000001</v>
      </c>
    </row>
    <row r="43" spans="1:11" x14ac:dyDescent="0.25">
      <c r="A43">
        <v>21</v>
      </c>
      <c r="B43" s="3" t="s">
        <v>510</v>
      </c>
      <c r="C43" s="3" t="s">
        <v>510</v>
      </c>
      <c r="D43" s="3">
        <v>55426.875</v>
      </c>
      <c r="E43" s="3">
        <v>65750.05</v>
      </c>
      <c r="F43" s="3">
        <v>63486.625</v>
      </c>
      <c r="G43" s="3">
        <v>97958.150000000009</v>
      </c>
      <c r="H43" s="3">
        <v>25999.775000000001</v>
      </c>
      <c r="I43" s="3">
        <v>41980.224999999999</v>
      </c>
      <c r="J43" s="3">
        <v>40427.5</v>
      </c>
      <c r="K43" s="3">
        <v>25652.15</v>
      </c>
    </row>
    <row r="44" spans="1:11" x14ac:dyDescent="0.25">
      <c r="A44">
        <v>21.5</v>
      </c>
      <c r="B44" s="3" t="s">
        <v>510</v>
      </c>
      <c r="C44" s="3" t="s">
        <v>510</v>
      </c>
      <c r="D44" s="3">
        <v>56407.950000000004</v>
      </c>
      <c r="E44" s="3">
        <v>67212.649999999994</v>
      </c>
      <c r="F44" s="3">
        <v>64848.800000000003</v>
      </c>
      <c r="G44" s="3">
        <v>99055.1</v>
      </c>
      <c r="H44" s="3">
        <v>26545.674999999999</v>
      </c>
      <c r="I44" s="3">
        <v>42806.8</v>
      </c>
      <c r="J44" s="3">
        <v>41192.275000000001</v>
      </c>
      <c r="K44" s="3">
        <v>26195.475000000002</v>
      </c>
    </row>
    <row r="45" spans="1:11" x14ac:dyDescent="0.25">
      <c r="A45">
        <v>22</v>
      </c>
      <c r="B45" s="3" t="s">
        <v>510</v>
      </c>
      <c r="C45" s="3" t="s">
        <v>510</v>
      </c>
      <c r="D45" s="3">
        <v>57389.025000000001</v>
      </c>
      <c r="E45" s="3">
        <v>68675.25</v>
      </c>
      <c r="F45" s="3">
        <v>66210.975000000006</v>
      </c>
      <c r="G45" s="3">
        <v>100152.05</v>
      </c>
      <c r="H45" s="3">
        <v>27091.575000000001</v>
      </c>
      <c r="I45" s="3">
        <v>43633.375</v>
      </c>
      <c r="J45" s="3">
        <v>41957.05</v>
      </c>
      <c r="K45" s="3">
        <v>26738.799999999999</v>
      </c>
    </row>
    <row r="46" spans="1:11" x14ac:dyDescent="0.25">
      <c r="A46">
        <v>22.5</v>
      </c>
      <c r="B46" s="3" t="s">
        <v>510</v>
      </c>
      <c r="C46" s="3" t="s">
        <v>510</v>
      </c>
      <c r="D46" s="3">
        <v>58370.1</v>
      </c>
      <c r="E46" s="3">
        <v>70137.850000000006</v>
      </c>
      <c r="F46" s="3">
        <v>67573.150000000009</v>
      </c>
      <c r="G46" s="3">
        <v>101249</v>
      </c>
      <c r="H46" s="3">
        <v>27637.475000000002</v>
      </c>
      <c r="I46" s="3">
        <v>44459.950000000004</v>
      </c>
      <c r="J46" s="3">
        <v>42721.825000000004</v>
      </c>
      <c r="K46" s="3">
        <v>27282.125</v>
      </c>
    </row>
    <row r="47" spans="1:11" x14ac:dyDescent="0.25">
      <c r="A47">
        <v>23</v>
      </c>
      <c r="B47" s="3" t="s">
        <v>510</v>
      </c>
      <c r="C47" s="3" t="s">
        <v>510</v>
      </c>
      <c r="D47" s="3">
        <v>59351.175000000003</v>
      </c>
      <c r="E47" s="3">
        <v>71600.45</v>
      </c>
      <c r="F47" s="3">
        <v>68935.324999999997</v>
      </c>
      <c r="G47" s="3">
        <v>102345.95</v>
      </c>
      <c r="H47" s="3">
        <v>28183.375</v>
      </c>
      <c r="I47" s="3">
        <v>45286.525000000001</v>
      </c>
      <c r="J47" s="3">
        <v>43486.6</v>
      </c>
      <c r="K47" s="3">
        <v>27825.45</v>
      </c>
    </row>
    <row r="48" spans="1:11" x14ac:dyDescent="0.25">
      <c r="A48">
        <v>23.5</v>
      </c>
      <c r="B48" s="3" t="s">
        <v>510</v>
      </c>
      <c r="C48" s="3" t="s">
        <v>510</v>
      </c>
      <c r="D48" s="3">
        <v>60332.25</v>
      </c>
      <c r="E48" s="3">
        <v>73063.05</v>
      </c>
      <c r="F48" s="3">
        <v>70297.5</v>
      </c>
      <c r="G48" s="3">
        <v>103442.90000000001</v>
      </c>
      <c r="H48" s="3">
        <v>28729.275000000001</v>
      </c>
      <c r="I48" s="3">
        <v>46113.1</v>
      </c>
      <c r="J48" s="3">
        <v>44251.375</v>
      </c>
      <c r="K48" s="3">
        <v>28368.775000000001</v>
      </c>
    </row>
    <row r="49" spans="1:11" x14ac:dyDescent="0.25">
      <c r="A49">
        <v>24</v>
      </c>
      <c r="B49" s="3" t="s">
        <v>510</v>
      </c>
      <c r="C49" s="3" t="s">
        <v>510</v>
      </c>
      <c r="D49" s="3">
        <v>61313.325000000004</v>
      </c>
      <c r="E49" s="3">
        <v>74525.650000000009</v>
      </c>
      <c r="F49" s="3">
        <v>71659.675000000003</v>
      </c>
      <c r="G49" s="3">
        <v>104539.85</v>
      </c>
      <c r="H49" s="3">
        <v>29275.174999999999</v>
      </c>
      <c r="I49" s="3">
        <v>46939.675000000003</v>
      </c>
      <c r="J49" s="3">
        <v>45016.15</v>
      </c>
      <c r="K49" s="3">
        <v>28912.100000000002</v>
      </c>
    </row>
    <row r="50" spans="1:11" x14ac:dyDescent="0.25">
      <c r="A50">
        <v>24.5</v>
      </c>
      <c r="B50" s="3" t="s">
        <v>510</v>
      </c>
      <c r="C50" s="3" t="s">
        <v>510</v>
      </c>
      <c r="D50" s="3">
        <v>62294.400000000001</v>
      </c>
      <c r="E50" s="3">
        <v>75988.25</v>
      </c>
      <c r="F50" s="3">
        <v>73021.850000000006</v>
      </c>
      <c r="G50" s="3">
        <v>105636.8</v>
      </c>
      <c r="H50" s="3">
        <v>29821.075000000001</v>
      </c>
      <c r="I50" s="3">
        <v>47766.25</v>
      </c>
      <c r="J50" s="3">
        <v>45780.925000000003</v>
      </c>
      <c r="K50" s="3">
        <v>29455.424999999999</v>
      </c>
    </row>
    <row r="51" spans="1:11" x14ac:dyDescent="0.25">
      <c r="A51">
        <v>25</v>
      </c>
      <c r="B51" s="3" t="s">
        <v>510</v>
      </c>
      <c r="C51" s="3" t="s">
        <v>510</v>
      </c>
      <c r="D51" s="3">
        <v>63700.35</v>
      </c>
      <c r="E51" s="3">
        <v>77507.5</v>
      </c>
      <c r="F51" s="3">
        <v>74541.100000000006</v>
      </c>
      <c r="G51" s="3">
        <v>107663.325</v>
      </c>
      <c r="H51" s="3">
        <v>30392.725000000002</v>
      </c>
      <c r="I51" s="3">
        <v>48569.65</v>
      </c>
      <c r="J51" s="3">
        <v>46646.125</v>
      </c>
      <c r="K51" s="3">
        <v>30032.225000000002</v>
      </c>
    </row>
    <row r="52" spans="1:11" x14ac:dyDescent="0.25">
      <c r="A52">
        <v>25.5</v>
      </c>
      <c r="B52" s="3" t="s">
        <v>510</v>
      </c>
      <c r="C52" s="3" t="s">
        <v>510</v>
      </c>
      <c r="D52" s="3">
        <v>65106.3</v>
      </c>
      <c r="E52" s="3">
        <v>79026.75</v>
      </c>
      <c r="F52" s="3">
        <v>76060.350000000006</v>
      </c>
      <c r="G52" s="3">
        <v>109689.85</v>
      </c>
      <c r="H52" s="3">
        <v>30964.375</v>
      </c>
      <c r="I52" s="3">
        <v>49373.05</v>
      </c>
      <c r="J52" s="3">
        <v>47511.325000000004</v>
      </c>
      <c r="K52" s="3">
        <v>30609.025000000001</v>
      </c>
    </row>
    <row r="53" spans="1:11" x14ac:dyDescent="0.25">
      <c r="A53">
        <v>26</v>
      </c>
      <c r="B53" s="3" t="s">
        <v>510</v>
      </c>
      <c r="C53" s="3" t="s">
        <v>510</v>
      </c>
      <c r="D53" s="3">
        <v>66512.25</v>
      </c>
      <c r="E53" s="3">
        <v>80546</v>
      </c>
      <c r="F53" s="3">
        <v>77579.600000000006</v>
      </c>
      <c r="G53" s="3">
        <v>111716.375</v>
      </c>
      <c r="H53" s="3">
        <v>31536.025000000001</v>
      </c>
      <c r="I53" s="3">
        <v>50176.450000000004</v>
      </c>
      <c r="J53" s="3">
        <v>48376.525000000001</v>
      </c>
      <c r="K53" s="3">
        <v>31185.825000000001</v>
      </c>
    </row>
    <row r="54" spans="1:11" x14ac:dyDescent="0.25">
      <c r="A54">
        <v>26.5</v>
      </c>
      <c r="B54" s="3" t="s">
        <v>510</v>
      </c>
      <c r="C54" s="3" t="s">
        <v>510</v>
      </c>
      <c r="D54" s="3">
        <v>67918.2</v>
      </c>
      <c r="E54" s="3">
        <v>82065.25</v>
      </c>
      <c r="F54" s="3">
        <v>79098.850000000006</v>
      </c>
      <c r="G54" s="3">
        <v>113742.90000000001</v>
      </c>
      <c r="H54" s="3">
        <v>32107.674999999999</v>
      </c>
      <c r="I54" s="3">
        <v>50979.85</v>
      </c>
      <c r="J54" s="3">
        <v>49241.724999999999</v>
      </c>
      <c r="K54" s="3">
        <v>31762.625</v>
      </c>
    </row>
    <row r="55" spans="1:11" x14ac:dyDescent="0.25">
      <c r="A55">
        <v>27</v>
      </c>
      <c r="B55" s="3" t="s">
        <v>510</v>
      </c>
      <c r="C55" s="3" t="s">
        <v>510</v>
      </c>
      <c r="D55" s="3">
        <v>69324.150000000009</v>
      </c>
      <c r="E55" s="3">
        <v>83584.5</v>
      </c>
      <c r="F55" s="3">
        <v>80618.100000000006</v>
      </c>
      <c r="G55" s="3">
        <v>115769.425</v>
      </c>
      <c r="H55" s="3">
        <v>32679.325000000001</v>
      </c>
      <c r="I55" s="3">
        <v>51783.25</v>
      </c>
      <c r="J55" s="3">
        <v>50106.925000000003</v>
      </c>
      <c r="K55" s="3">
        <v>32339.424999999999</v>
      </c>
    </row>
    <row r="56" spans="1:11" x14ac:dyDescent="0.25">
      <c r="A56">
        <v>27.5</v>
      </c>
      <c r="B56" s="3" t="s">
        <v>510</v>
      </c>
      <c r="C56" s="3" t="s">
        <v>510</v>
      </c>
      <c r="D56" s="3">
        <v>70730.100000000006</v>
      </c>
      <c r="E56" s="3">
        <v>85103.75</v>
      </c>
      <c r="F56" s="3">
        <v>82137.350000000006</v>
      </c>
      <c r="G56" s="3">
        <v>117795.95</v>
      </c>
      <c r="H56" s="3">
        <v>33250.974999999999</v>
      </c>
      <c r="I56" s="3">
        <v>52586.65</v>
      </c>
      <c r="J56" s="3">
        <v>50972.125</v>
      </c>
      <c r="K56" s="3">
        <v>32916.224999999999</v>
      </c>
    </row>
    <row r="57" spans="1:11" x14ac:dyDescent="0.25">
      <c r="A57">
        <v>28</v>
      </c>
      <c r="B57" s="3" t="s">
        <v>510</v>
      </c>
      <c r="C57" s="3" t="s">
        <v>510</v>
      </c>
      <c r="D57" s="3">
        <v>72136.05</v>
      </c>
      <c r="E57" s="3">
        <v>86623</v>
      </c>
      <c r="F57" s="3">
        <v>83656.600000000006</v>
      </c>
      <c r="G57" s="3">
        <v>119822.47500000001</v>
      </c>
      <c r="H57" s="3">
        <v>33822.625</v>
      </c>
      <c r="I57" s="3">
        <v>53390.05</v>
      </c>
      <c r="J57" s="3">
        <v>51837.325000000004</v>
      </c>
      <c r="K57" s="3">
        <v>33493.025000000001</v>
      </c>
    </row>
    <row r="58" spans="1:11" x14ac:dyDescent="0.25">
      <c r="A58">
        <v>28.5</v>
      </c>
      <c r="B58" s="3" t="s">
        <v>510</v>
      </c>
      <c r="C58" s="3" t="s">
        <v>510</v>
      </c>
      <c r="D58" s="3">
        <v>73542</v>
      </c>
      <c r="E58" s="3">
        <v>88142.25</v>
      </c>
      <c r="F58" s="3">
        <v>85175.85</v>
      </c>
      <c r="G58" s="3">
        <v>121849</v>
      </c>
      <c r="H58" s="3">
        <v>34394.275000000001</v>
      </c>
      <c r="I58" s="3">
        <v>54193.450000000004</v>
      </c>
      <c r="J58" s="3">
        <v>52702.525000000001</v>
      </c>
      <c r="K58" s="3">
        <v>34069.825000000004</v>
      </c>
    </row>
    <row r="59" spans="1:11" x14ac:dyDescent="0.25">
      <c r="A59">
        <v>29</v>
      </c>
      <c r="B59" s="3" t="s">
        <v>510</v>
      </c>
      <c r="C59" s="3" t="s">
        <v>510</v>
      </c>
      <c r="D59" s="3">
        <v>74947.95</v>
      </c>
      <c r="E59" s="3">
        <v>89661.5</v>
      </c>
      <c r="F59" s="3">
        <v>86695.1</v>
      </c>
      <c r="G59" s="3">
        <v>123875.52500000001</v>
      </c>
      <c r="H59" s="3">
        <v>34965.925000000003</v>
      </c>
      <c r="I59" s="3">
        <v>54996.85</v>
      </c>
      <c r="J59" s="3">
        <v>53567.724999999999</v>
      </c>
      <c r="K59" s="3">
        <v>34646.625</v>
      </c>
    </row>
    <row r="60" spans="1:11" x14ac:dyDescent="0.25">
      <c r="A60">
        <v>29.5</v>
      </c>
      <c r="B60" s="3" t="s">
        <v>510</v>
      </c>
      <c r="C60" s="3" t="s">
        <v>510</v>
      </c>
      <c r="D60" s="3">
        <v>76353.900000000009</v>
      </c>
      <c r="E60" s="3">
        <v>91180.75</v>
      </c>
      <c r="F60" s="3">
        <v>88214.35</v>
      </c>
      <c r="G60" s="3">
        <v>125902.05</v>
      </c>
      <c r="H60" s="3">
        <v>35537.575000000004</v>
      </c>
      <c r="I60" s="3">
        <v>55800.25</v>
      </c>
      <c r="J60" s="3">
        <v>54432.925000000003</v>
      </c>
      <c r="K60" s="3">
        <v>35223.425000000003</v>
      </c>
    </row>
    <row r="61" spans="1:11" x14ac:dyDescent="0.25">
      <c r="A61">
        <v>30</v>
      </c>
      <c r="B61" s="3" t="s">
        <v>510</v>
      </c>
      <c r="C61" s="3" t="s">
        <v>510</v>
      </c>
      <c r="D61" s="3">
        <v>77759.850000000006</v>
      </c>
      <c r="E61" s="3">
        <v>92700</v>
      </c>
      <c r="F61" s="3">
        <v>89733.6</v>
      </c>
      <c r="G61" s="3">
        <v>127928.575</v>
      </c>
      <c r="H61" s="3">
        <v>36109.224999999999</v>
      </c>
      <c r="I61" s="3">
        <v>56603.65</v>
      </c>
      <c r="J61" s="3">
        <v>55298.125</v>
      </c>
      <c r="K61" s="3">
        <v>35800.224999999999</v>
      </c>
    </row>
    <row r="62" spans="1:11" x14ac:dyDescent="0.25">
      <c r="A62">
        <v>30.5</v>
      </c>
      <c r="B62" s="3" t="s">
        <v>510</v>
      </c>
      <c r="C62" s="3" t="s">
        <v>510</v>
      </c>
      <c r="D62" s="3">
        <v>79165.8</v>
      </c>
      <c r="E62" s="3">
        <v>94219.25</v>
      </c>
      <c r="F62" s="3">
        <v>91252.85</v>
      </c>
      <c r="G62" s="3">
        <v>129952.52500000001</v>
      </c>
      <c r="H62" s="3">
        <v>36549.550000000003</v>
      </c>
      <c r="I62" s="3">
        <v>57180.450000000004</v>
      </c>
      <c r="J62" s="3">
        <v>55939.3</v>
      </c>
      <c r="K62" s="3">
        <v>36248.275000000001</v>
      </c>
    </row>
    <row r="63" spans="1:11" x14ac:dyDescent="0.25">
      <c r="A63">
        <v>31</v>
      </c>
      <c r="B63" s="3" t="s">
        <v>510</v>
      </c>
      <c r="C63" s="3" t="s">
        <v>510</v>
      </c>
      <c r="D63" s="3">
        <v>80571.75</v>
      </c>
      <c r="E63" s="3">
        <v>95738.5</v>
      </c>
      <c r="F63" s="3">
        <v>92772.1</v>
      </c>
      <c r="G63" s="3">
        <v>131976.47500000001</v>
      </c>
      <c r="H63" s="3">
        <v>36989.875</v>
      </c>
      <c r="I63" s="3">
        <v>57757.25</v>
      </c>
      <c r="J63" s="3">
        <v>56580.474999999999</v>
      </c>
      <c r="K63" s="3">
        <v>36696.325000000004</v>
      </c>
    </row>
    <row r="64" spans="1:11" x14ac:dyDescent="0.25">
      <c r="A64">
        <v>31.5</v>
      </c>
      <c r="B64" s="3" t="s">
        <v>510</v>
      </c>
      <c r="C64" s="3" t="s">
        <v>510</v>
      </c>
      <c r="D64" s="3">
        <v>81977.7</v>
      </c>
      <c r="E64" s="3">
        <v>97257.75</v>
      </c>
      <c r="F64" s="3">
        <v>94291.35</v>
      </c>
      <c r="G64" s="3">
        <v>134000.42500000002</v>
      </c>
      <c r="H64" s="3">
        <v>37430.200000000004</v>
      </c>
      <c r="I64" s="3">
        <v>58334.05</v>
      </c>
      <c r="J64" s="3">
        <v>57221.65</v>
      </c>
      <c r="K64" s="3">
        <v>37144.375</v>
      </c>
    </row>
    <row r="65" spans="1:11" x14ac:dyDescent="0.25">
      <c r="A65">
        <v>32</v>
      </c>
      <c r="B65" s="3" t="s">
        <v>510</v>
      </c>
      <c r="C65" s="3" t="s">
        <v>510</v>
      </c>
      <c r="D65" s="3">
        <v>83383.650000000009</v>
      </c>
      <c r="E65" s="3">
        <v>98777</v>
      </c>
      <c r="F65" s="3">
        <v>95810.6</v>
      </c>
      <c r="G65" s="3">
        <v>136024.375</v>
      </c>
      <c r="H65" s="3">
        <v>37870.525000000001</v>
      </c>
      <c r="I65" s="3">
        <v>58910.85</v>
      </c>
      <c r="J65" s="3">
        <v>57862.825000000004</v>
      </c>
      <c r="K65" s="3">
        <v>37592.425000000003</v>
      </c>
    </row>
    <row r="66" spans="1:11" x14ac:dyDescent="0.25">
      <c r="A66">
        <v>32.5</v>
      </c>
      <c r="B66" s="3" t="s">
        <v>510</v>
      </c>
      <c r="C66" s="3" t="s">
        <v>510</v>
      </c>
      <c r="D66" s="3">
        <v>84789.6</v>
      </c>
      <c r="E66" s="3">
        <v>100296.25</v>
      </c>
      <c r="F66" s="3">
        <v>97329.85</v>
      </c>
      <c r="G66" s="3">
        <v>138048.32500000001</v>
      </c>
      <c r="H66" s="3">
        <v>38310.85</v>
      </c>
      <c r="I66" s="3">
        <v>59487.65</v>
      </c>
      <c r="J66" s="3">
        <v>58504</v>
      </c>
      <c r="K66" s="3">
        <v>38040.474999999999</v>
      </c>
    </row>
    <row r="67" spans="1:11" x14ac:dyDescent="0.25">
      <c r="A67">
        <v>33</v>
      </c>
      <c r="B67" s="3" t="s">
        <v>510</v>
      </c>
      <c r="C67" s="3" t="s">
        <v>510</v>
      </c>
      <c r="D67" s="3">
        <v>86195.55</v>
      </c>
      <c r="E67" s="3">
        <v>101815.5</v>
      </c>
      <c r="F67" s="3">
        <v>98849.1</v>
      </c>
      <c r="G67" s="3">
        <v>140072.27499999999</v>
      </c>
      <c r="H67" s="3">
        <v>38751.175000000003</v>
      </c>
      <c r="I67" s="3">
        <v>60064.450000000004</v>
      </c>
      <c r="J67" s="3">
        <v>59145.175000000003</v>
      </c>
      <c r="K67" s="3">
        <v>38488.525000000001</v>
      </c>
    </row>
    <row r="68" spans="1:11" x14ac:dyDescent="0.25">
      <c r="A68">
        <v>33.5</v>
      </c>
      <c r="B68" s="3" t="s">
        <v>510</v>
      </c>
      <c r="C68" s="3" t="s">
        <v>510</v>
      </c>
      <c r="D68" s="3">
        <v>87601.5</v>
      </c>
      <c r="E68" s="3">
        <v>103334.75</v>
      </c>
      <c r="F68" s="3">
        <v>100368.35</v>
      </c>
      <c r="G68" s="3">
        <v>142096.22500000001</v>
      </c>
      <c r="H68" s="3">
        <v>39191.5</v>
      </c>
      <c r="I68" s="3">
        <v>60641.25</v>
      </c>
      <c r="J68" s="3">
        <v>59786.35</v>
      </c>
      <c r="K68" s="3">
        <v>38936.575000000004</v>
      </c>
    </row>
    <row r="69" spans="1:11" x14ac:dyDescent="0.25">
      <c r="A69">
        <v>34</v>
      </c>
      <c r="B69" s="3" t="s">
        <v>510</v>
      </c>
      <c r="C69" s="3" t="s">
        <v>510</v>
      </c>
      <c r="D69" s="3">
        <v>89007.45</v>
      </c>
      <c r="E69" s="3">
        <v>104854</v>
      </c>
      <c r="F69" s="3">
        <v>101887.6</v>
      </c>
      <c r="G69" s="3">
        <v>144120.17500000002</v>
      </c>
      <c r="H69" s="3">
        <v>39631.825000000004</v>
      </c>
      <c r="I69" s="3">
        <v>61218.05</v>
      </c>
      <c r="J69" s="3">
        <v>60427.525000000001</v>
      </c>
      <c r="K69" s="3">
        <v>39384.625</v>
      </c>
    </row>
    <row r="70" spans="1:11" x14ac:dyDescent="0.25">
      <c r="A70">
        <v>34.5</v>
      </c>
      <c r="B70" s="3" t="s">
        <v>510</v>
      </c>
      <c r="C70" s="3" t="s">
        <v>510</v>
      </c>
      <c r="D70" s="3">
        <v>90413.400000000009</v>
      </c>
      <c r="E70" s="3">
        <v>106373.25</v>
      </c>
      <c r="F70" s="3">
        <v>103406.85</v>
      </c>
      <c r="G70" s="3">
        <v>146144.125</v>
      </c>
      <c r="H70" s="3">
        <v>40072.15</v>
      </c>
      <c r="I70" s="3">
        <v>61794.85</v>
      </c>
      <c r="J70" s="3">
        <v>61068.700000000004</v>
      </c>
      <c r="K70" s="3">
        <v>39832.675000000003</v>
      </c>
    </row>
    <row r="71" spans="1:11" x14ac:dyDescent="0.25">
      <c r="A71">
        <v>35</v>
      </c>
      <c r="B71" s="3" t="s">
        <v>510</v>
      </c>
      <c r="C71" s="3" t="s">
        <v>510</v>
      </c>
      <c r="D71" s="3">
        <v>91819.35</v>
      </c>
      <c r="E71" s="3">
        <v>107892.5</v>
      </c>
      <c r="F71" s="3">
        <v>104926.1</v>
      </c>
      <c r="G71" s="3">
        <v>148168.07500000001</v>
      </c>
      <c r="H71" s="3">
        <v>40512.474999999999</v>
      </c>
      <c r="I71" s="3">
        <v>62371.65</v>
      </c>
      <c r="J71" s="3">
        <v>61709.875</v>
      </c>
      <c r="K71" s="3">
        <v>40280.724999999999</v>
      </c>
    </row>
    <row r="72" spans="1:11" x14ac:dyDescent="0.25">
      <c r="A72">
        <v>35.5</v>
      </c>
      <c r="B72" s="3" t="s">
        <v>510</v>
      </c>
      <c r="C72" s="3" t="s">
        <v>510</v>
      </c>
      <c r="D72" s="3">
        <v>93225.3</v>
      </c>
      <c r="E72" s="3">
        <v>109411.75</v>
      </c>
      <c r="F72" s="3">
        <v>106445.35</v>
      </c>
      <c r="G72" s="3">
        <v>150192.02499999999</v>
      </c>
      <c r="H72" s="3">
        <v>40914.175000000003</v>
      </c>
      <c r="I72" s="3">
        <v>62889.224999999999</v>
      </c>
      <c r="J72" s="3">
        <v>62286.675000000003</v>
      </c>
      <c r="K72" s="3">
        <v>40692.724999999999</v>
      </c>
    </row>
    <row r="73" spans="1:11" x14ac:dyDescent="0.25">
      <c r="A73">
        <v>36</v>
      </c>
      <c r="B73" s="3" t="s">
        <v>510</v>
      </c>
      <c r="C73" s="3" t="s">
        <v>510</v>
      </c>
      <c r="D73" s="3">
        <v>94631.25</v>
      </c>
      <c r="E73" s="3">
        <v>110931</v>
      </c>
      <c r="F73" s="3">
        <v>107964.6</v>
      </c>
      <c r="G73" s="3">
        <v>152215.97500000001</v>
      </c>
      <c r="H73" s="3">
        <v>41315.875</v>
      </c>
      <c r="I73" s="3">
        <v>63406.8</v>
      </c>
      <c r="J73" s="3">
        <v>62863.474999999999</v>
      </c>
      <c r="K73" s="3">
        <v>41104.724999999999</v>
      </c>
    </row>
    <row r="74" spans="1:11" x14ac:dyDescent="0.25">
      <c r="A74">
        <v>36.5</v>
      </c>
      <c r="B74" s="3" t="s">
        <v>510</v>
      </c>
      <c r="C74" s="3" t="s">
        <v>510</v>
      </c>
      <c r="D74" s="3">
        <v>96037.2</v>
      </c>
      <c r="E74" s="3">
        <v>112450.25</v>
      </c>
      <c r="F74" s="3">
        <v>109483.85</v>
      </c>
      <c r="G74" s="3">
        <v>154239.92500000002</v>
      </c>
      <c r="H74" s="3">
        <v>41717.575000000004</v>
      </c>
      <c r="I74" s="3">
        <v>63924.375</v>
      </c>
      <c r="J74" s="3">
        <v>63440.275000000001</v>
      </c>
      <c r="K74" s="3">
        <v>41516.724999999999</v>
      </c>
    </row>
    <row r="75" spans="1:11" x14ac:dyDescent="0.25">
      <c r="A75">
        <v>37</v>
      </c>
      <c r="B75" s="3" t="s">
        <v>510</v>
      </c>
      <c r="C75" s="3" t="s">
        <v>510</v>
      </c>
      <c r="D75" s="3">
        <v>97443.150000000009</v>
      </c>
      <c r="E75" s="3">
        <v>113969.5</v>
      </c>
      <c r="F75" s="3">
        <v>111003.1</v>
      </c>
      <c r="G75" s="3">
        <v>156263.875</v>
      </c>
      <c r="H75" s="3">
        <v>42119.275000000001</v>
      </c>
      <c r="I75" s="3">
        <v>64441.950000000004</v>
      </c>
      <c r="J75" s="3">
        <v>64017.075000000004</v>
      </c>
      <c r="K75" s="3">
        <v>41928.724999999999</v>
      </c>
    </row>
    <row r="76" spans="1:11" x14ac:dyDescent="0.25">
      <c r="A76">
        <v>37.5</v>
      </c>
      <c r="B76" s="3" t="s">
        <v>510</v>
      </c>
      <c r="C76" s="3" t="s">
        <v>510</v>
      </c>
      <c r="D76" s="3">
        <v>98849.1</v>
      </c>
      <c r="E76" s="3">
        <v>115488.75</v>
      </c>
      <c r="F76" s="3">
        <v>112522.35</v>
      </c>
      <c r="G76" s="3">
        <v>158287.82500000001</v>
      </c>
      <c r="H76" s="3">
        <v>42520.974999999999</v>
      </c>
      <c r="I76" s="3">
        <v>64959.525000000001</v>
      </c>
      <c r="J76" s="3">
        <v>64593.875</v>
      </c>
      <c r="K76" s="3">
        <v>42340.724999999999</v>
      </c>
    </row>
    <row r="77" spans="1:11" x14ac:dyDescent="0.25">
      <c r="A77">
        <v>38</v>
      </c>
      <c r="B77" s="3" t="s">
        <v>510</v>
      </c>
      <c r="C77" s="3" t="s">
        <v>510</v>
      </c>
      <c r="D77" s="3">
        <v>100255.05</v>
      </c>
      <c r="E77" s="3">
        <v>117008</v>
      </c>
      <c r="F77" s="3">
        <v>114041.60000000001</v>
      </c>
      <c r="G77" s="3">
        <v>160311.77499999999</v>
      </c>
      <c r="H77" s="3">
        <v>42922.675000000003</v>
      </c>
      <c r="I77" s="3">
        <v>65477.1</v>
      </c>
      <c r="J77" s="3">
        <v>65170.675000000003</v>
      </c>
      <c r="K77" s="3">
        <v>42752.724999999999</v>
      </c>
    </row>
    <row r="78" spans="1:11" x14ac:dyDescent="0.25">
      <c r="A78">
        <v>38.5</v>
      </c>
      <c r="B78" s="3" t="s">
        <v>510</v>
      </c>
      <c r="C78" s="3" t="s">
        <v>510</v>
      </c>
      <c r="D78" s="3">
        <v>101661</v>
      </c>
      <c r="E78" s="3">
        <v>118527.25</v>
      </c>
      <c r="F78" s="3">
        <v>115560.85</v>
      </c>
      <c r="G78" s="3">
        <v>162335.72500000001</v>
      </c>
      <c r="H78" s="3">
        <v>43324.375</v>
      </c>
      <c r="I78" s="3">
        <v>65994.675000000003</v>
      </c>
      <c r="J78" s="3">
        <v>65747.475000000006</v>
      </c>
      <c r="K78" s="3">
        <v>43164.724999999999</v>
      </c>
    </row>
    <row r="79" spans="1:11" x14ac:dyDescent="0.25">
      <c r="A79">
        <v>39</v>
      </c>
      <c r="B79" s="3" t="s">
        <v>510</v>
      </c>
      <c r="C79" s="3" t="s">
        <v>510</v>
      </c>
      <c r="D79" s="3">
        <v>103066.95</v>
      </c>
      <c r="E79" s="3">
        <v>120046.5</v>
      </c>
      <c r="F79" s="3">
        <v>117080.1</v>
      </c>
      <c r="G79" s="3">
        <v>164359.67500000002</v>
      </c>
      <c r="H79" s="3">
        <v>43726.075000000004</v>
      </c>
      <c r="I79" s="3">
        <v>66512.25</v>
      </c>
      <c r="J79" s="3">
        <v>66324.275000000009</v>
      </c>
      <c r="K79" s="3">
        <v>43576.724999999999</v>
      </c>
    </row>
    <row r="80" spans="1:11" x14ac:dyDescent="0.25">
      <c r="A80">
        <v>39.5</v>
      </c>
      <c r="B80" s="3" t="s">
        <v>510</v>
      </c>
      <c r="C80" s="3" t="s">
        <v>510</v>
      </c>
      <c r="D80" s="3">
        <v>104472.90000000001</v>
      </c>
      <c r="E80" s="3">
        <v>121565.75</v>
      </c>
      <c r="F80" s="3">
        <v>118599.35</v>
      </c>
      <c r="G80" s="3">
        <v>166383.625</v>
      </c>
      <c r="H80" s="3">
        <v>44127.775000000001</v>
      </c>
      <c r="I80" s="3">
        <v>67029.824999999997</v>
      </c>
      <c r="J80" s="3">
        <v>66901.074999999997</v>
      </c>
      <c r="K80" s="3">
        <v>43988.724999999999</v>
      </c>
    </row>
    <row r="81" spans="1:11" x14ac:dyDescent="0.25">
      <c r="A81">
        <v>40</v>
      </c>
      <c r="B81" s="3" t="s">
        <v>510</v>
      </c>
      <c r="C81" s="3" t="s">
        <v>510</v>
      </c>
      <c r="D81" s="3">
        <v>105878.85</v>
      </c>
      <c r="E81" s="3">
        <v>123085</v>
      </c>
      <c r="F81" s="3">
        <v>120118.6</v>
      </c>
      <c r="G81" s="3">
        <v>168407.57500000001</v>
      </c>
      <c r="H81" s="3">
        <v>44529.474999999999</v>
      </c>
      <c r="I81" s="3">
        <v>67547.400000000009</v>
      </c>
      <c r="J81" s="3">
        <v>67477.875</v>
      </c>
      <c r="K81" s="3">
        <v>44400.724999999999</v>
      </c>
    </row>
    <row r="82" spans="1:11" x14ac:dyDescent="0.25">
      <c r="A82">
        <v>40.5</v>
      </c>
      <c r="B82" s="3" t="s">
        <v>510</v>
      </c>
      <c r="C82" s="3" t="s">
        <v>510</v>
      </c>
      <c r="D82" s="3">
        <v>106888.25</v>
      </c>
      <c r="E82" s="3">
        <v>124248.90000000001</v>
      </c>
      <c r="F82" s="3">
        <v>121169.2</v>
      </c>
      <c r="G82" s="3">
        <v>170452.125</v>
      </c>
      <c r="H82" s="3">
        <v>44828.175000000003</v>
      </c>
      <c r="I82" s="3">
        <v>68000.600000000006</v>
      </c>
      <c r="J82" s="3">
        <v>67851.25</v>
      </c>
      <c r="K82" s="3">
        <v>44740.625</v>
      </c>
    </row>
    <row r="83" spans="1:11" x14ac:dyDescent="0.25">
      <c r="A83">
        <v>41</v>
      </c>
      <c r="B83" s="3" t="s">
        <v>510</v>
      </c>
      <c r="C83" s="3" t="s">
        <v>510</v>
      </c>
      <c r="D83" s="3">
        <v>107897.65000000001</v>
      </c>
      <c r="E83" s="3">
        <v>125412.8</v>
      </c>
      <c r="F83" s="3">
        <v>122219.8</v>
      </c>
      <c r="G83" s="3">
        <v>172496.67500000002</v>
      </c>
      <c r="H83" s="3">
        <v>45126.875</v>
      </c>
      <c r="I83" s="3">
        <v>68453.8</v>
      </c>
      <c r="J83" s="3">
        <v>68224.625</v>
      </c>
      <c r="K83" s="3">
        <v>45080.525000000001</v>
      </c>
    </row>
    <row r="84" spans="1:11" x14ac:dyDescent="0.25">
      <c r="A84">
        <v>41.5</v>
      </c>
      <c r="B84" s="3" t="s">
        <v>510</v>
      </c>
      <c r="C84" s="3" t="s">
        <v>510</v>
      </c>
      <c r="D84" s="3">
        <v>108907.05</v>
      </c>
      <c r="E84" s="3">
        <v>126576.7</v>
      </c>
      <c r="F84" s="3">
        <v>123270.40000000001</v>
      </c>
      <c r="G84" s="3">
        <v>174541.22500000001</v>
      </c>
      <c r="H84" s="3">
        <v>45425.575000000004</v>
      </c>
      <c r="I84" s="3">
        <v>68907</v>
      </c>
      <c r="J84" s="3">
        <v>68598</v>
      </c>
      <c r="K84" s="3">
        <v>45420.425000000003</v>
      </c>
    </row>
    <row r="85" spans="1:11" x14ac:dyDescent="0.25">
      <c r="A85">
        <v>42</v>
      </c>
      <c r="B85" s="3" t="s">
        <v>510</v>
      </c>
      <c r="C85" s="3" t="s">
        <v>510</v>
      </c>
      <c r="D85" s="3">
        <v>109916.45</v>
      </c>
      <c r="E85" s="3">
        <v>127740.6</v>
      </c>
      <c r="F85" s="3">
        <v>124321</v>
      </c>
      <c r="G85" s="3">
        <v>176585.77499999999</v>
      </c>
      <c r="H85" s="3">
        <v>45724.275000000001</v>
      </c>
      <c r="I85" s="3">
        <v>69360.2</v>
      </c>
      <c r="J85" s="3">
        <v>68971.375</v>
      </c>
      <c r="K85" s="3">
        <v>45760.325000000004</v>
      </c>
    </row>
    <row r="86" spans="1:11" x14ac:dyDescent="0.25">
      <c r="A86">
        <v>42.5</v>
      </c>
      <c r="B86" s="3" t="s">
        <v>510</v>
      </c>
      <c r="C86" s="3" t="s">
        <v>510</v>
      </c>
      <c r="D86" s="3">
        <v>110925.85</v>
      </c>
      <c r="E86" s="3">
        <v>128904.5</v>
      </c>
      <c r="F86" s="3">
        <v>125371.6</v>
      </c>
      <c r="G86" s="3">
        <v>178630.32500000001</v>
      </c>
      <c r="H86" s="3">
        <v>46022.974999999999</v>
      </c>
      <c r="I86" s="3">
        <v>69813.400000000009</v>
      </c>
      <c r="J86" s="3">
        <v>69344.75</v>
      </c>
      <c r="K86" s="3">
        <v>46100.224999999999</v>
      </c>
    </row>
    <row r="87" spans="1:11" x14ac:dyDescent="0.25">
      <c r="A87">
        <v>43</v>
      </c>
      <c r="B87" s="3" t="s">
        <v>510</v>
      </c>
      <c r="C87" s="3" t="s">
        <v>510</v>
      </c>
      <c r="D87" s="3">
        <v>111935.25</v>
      </c>
      <c r="E87" s="3">
        <v>130068.40000000001</v>
      </c>
      <c r="F87" s="3">
        <v>126422.2</v>
      </c>
      <c r="G87" s="3">
        <v>180674.875</v>
      </c>
      <c r="H87" s="3">
        <v>46321.675000000003</v>
      </c>
      <c r="I87" s="3">
        <v>70266.600000000006</v>
      </c>
      <c r="J87" s="3">
        <v>69718.125</v>
      </c>
      <c r="K87" s="3">
        <v>46440.125</v>
      </c>
    </row>
    <row r="88" spans="1:11" x14ac:dyDescent="0.25">
      <c r="A88">
        <v>43.5</v>
      </c>
      <c r="B88" s="3" t="s">
        <v>510</v>
      </c>
      <c r="C88" s="3" t="s">
        <v>510</v>
      </c>
      <c r="D88" s="3">
        <v>112944.65000000001</v>
      </c>
      <c r="E88" s="3">
        <v>131232.30000000002</v>
      </c>
      <c r="F88" s="3">
        <v>127472.8</v>
      </c>
      <c r="G88" s="3">
        <v>182719.42500000002</v>
      </c>
      <c r="H88" s="3">
        <v>46620.375</v>
      </c>
      <c r="I88" s="3">
        <v>70719.8</v>
      </c>
      <c r="J88" s="3">
        <v>70091.5</v>
      </c>
      <c r="K88" s="3">
        <v>46780.025000000001</v>
      </c>
    </row>
    <row r="89" spans="1:11" x14ac:dyDescent="0.25">
      <c r="A89">
        <v>44</v>
      </c>
      <c r="B89" s="3" t="s">
        <v>510</v>
      </c>
      <c r="C89" s="3" t="s">
        <v>510</v>
      </c>
      <c r="D89" s="3">
        <v>113954.05</v>
      </c>
      <c r="E89" s="3">
        <v>132396.19999999998</v>
      </c>
      <c r="F89" s="3">
        <v>128523.40000000001</v>
      </c>
      <c r="G89" s="3">
        <v>184763.97500000001</v>
      </c>
      <c r="H89" s="3">
        <v>46919.075000000004</v>
      </c>
      <c r="I89" s="3">
        <v>71173</v>
      </c>
      <c r="J89" s="3">
        <v>70464.875</v>
      </c>
      <c r="K89" s="3">
        <v>47119.925000000003</v>
      </c>
    </row>
    <row r="90" spans="1:11" x14ac:dyDescent="0.25">
      <c r="A90">
        <v>44.5</v>
      </c>
      <c r="B90" s="3" t="s">
        <v>510</v>
      </c>
      <c r="C90" s="3" t="s">
        <v>510</v>
      </c>
      <c r="D90" s="3">
        <v>114963.45</v>
      </c>
      <c r="E90" s="3">
        <v>133560.09999999998</v>
      </c>
      <c r="F90" s="3">
        <v>129574</v>
      </c>
      <c r="G90" s="3">
        <v>186808.52499999999</v>
      </c>
      <c r="H90" s="3">
        <v>47217.775000000001</v>
      </c>
      <c r="I90" s="3">
        <v>71626.2</v>
      </c>
      <c r="J90" s="3">
        <v>70838.25</v>
      </c>
      <c r="K90" s="3">
        <v>47459.825000000004</v>
      </c>
    </row>
    <row r="91" spans="1:11" x14ac:dyDescent="0.25">
      <c r="A91">
        <v>45</v>
      </c>
      <c r="B91" s="3" t="s">
        <v>510</v>
      </c>
      <c r="C91" s="3" t="s">
        <v>510</v>
      </c>
      <c r="D91" s="3">
        <v>115972.85</v>
      </c>
      <c r="E91" s="3">
        <v>134724.00000000003</v>
      </c>
      <c r="F91" s="3">
        <v>130624.6</v>
      </c>
      <c r="G91" s="3">
        <v>188853.07500000001</v>
      </c>
      <c r="H91" s="3">
        <v>47516.474999999999</v>
      </c>
      <c r="I91" s="3">
        <v>72079.400000000009</v>
      </c>
      <c r="J91" s="3">
        <v>71211.625</v>
      </c>
      <c r="K91" s="3">
        <v>47799.724999999999</v>
      </c>
    </row>
    <row r="92" spans="1:11" x14ac:dyDescent="0.25">
      <c r="A92">
        <v>45.5</v>
      </c>
      <c r="B92" s="3" t="s">
        <v>510</v>
      </c>
      <c r="C92" s="3" t="s">
        <v>510</v>
      </c>
      <c r="D92" s="3">
        <v>116982.25</v>
      </c>
      <c r="E92" s="3">
        <v>135887.9</v>
      </c>
      <c r="F92" s="3">
        <v>131675.20000000001</v>
      </c>
      <c r="G92" s="3">
        <v>190897.625</v>
      </c>
      <c r="H92" s="3">
        <v>47781.700000000004</v>
      </c>
      <c r="I92" s="3">
        <v>72473.375</v>
      </c>
      <c r="J92" s="3">
        <v>71533.5</v>
      </c>
      <c r="K92" s="3">
        <v>48106.15</v>
      </c>
    </row>
    <row r="93" spans="1:11" x14ac:dyDescent="0.25">
      <c r="A93">
        <v>46</v>
      </c>
      <c r="B93" s="3" t="s">
        <v>510</v>
      </c>
      <c r="C93" s="3" t="s">
        <v>510</v>
      </c>
      <c r="D93" s="3">
        <v>117991.65000000001</v>
      </c>
      <c r="E93" s="3">
        <v>137051.80000000002</v>
      </c>
      <c r="F93" s="3">
        <v>132725.80000000002</v>
      </c>
      <c r="G93" s="3">
        <v>192942.17500000002</v>
      </c>
      <c r="H93" s="3">
        <v>48046.925000000003</v>
      </c>
      <c r="I93" s="3">
        <v>72867.350000000006</v>
      </c>
      <c r="J93" s="3">
        <v>71855.375</v>
      </c>
      <c r="K93" s="3">
        <v>48412.575000000004</v>
      </c>
    </row>
    <row r="94" spans="1:11" x14ac:dyDescent="0.25">
      <c r="A94">
        <v>46.5</v>
      </c>
      <c r="B94" s="3" t="s">
        <v>510</v>
      </c>
      <c r="C94" s="3" t="s">
        <v>510</v>
      </c>
      <c r="D94" s="3">
        <v>119001.05</v>
      </c>
      <c r="E94" s="3">
        <v>138215.70000000001</v>
      </c>
      <c r="F94" s="3">
        <v>133776.4</v>
      </c>
      <c r="G94" s="3">
        <v>194986.72500000001</v>
      </c>
      <c r="H94" s="3">
        <v>48312.15</v>
      </c>
      <c r="I94" s="3">
        <v>73261.324999999997</v>
      </c>
      <c r="J94" s="3">
        <v>72177.25</v>
      </c>
      <c r="K94" s="3">
        <v>48719</v>
      </c>
    </row>
    <row r="95" spans="1:11" x14ac:dyDescent="0.25">
      <c r="A95">
        <v>47</v>
      </c>
      <c r="B95" s="3" t="s">
        <v>510</v>
      </c>
      <c r="C95" s="3" t="s">
        <v>510</v>
      </c>
      <c r="D95" s="3">
        <v>120010.45</v>
      </c>
      <c r="E95" s="3">
        <v>139379.6</v>
      </c>
      <c r="F95" s="3">
        <v>134827</v>
      </c>
      <c r="G95" s="3">
        <v>197031.27499999999</v>
      </c>
      <c r="H95" s="3">
        <v>48577.375</v>
      </c>
      <c r="I95" s="3">
        <v>73655.3</v>
      </c>
      <c r="J95" s="3">
        <v>72499.125</v>
      </c>
      <c r="K95" s="3">
        <v>49025.425000000003</v>
      </c>
    </row>
    <row r="96" spans="1:11" x14ac:dyDescent="0.25">
      <c r="A96">
        <v>47.5</v>
      </c>
      <c r="B96" s="3" t="s">
        <v>510</v>
      </c>
      <c r="C96" s="3" t="s">
        <v>510</v>
      </c>
      <c r="D96" s="3">
        <v>121019.85</v>
      </c>
      <c r="E96" s="3">
        <v>140543.5</v>
      </c>
      <c r="F96" s="3">
        <v>135877.6</v>
      </c>
      <c r="G96" s="3">
        <v>199075.82500000001</v>
      </c>
      <c r="H96" s="3">
        <v>48842.6</v>
      </c>
      <c r="I96" s="3">
        <v>74049.275000000009</v>
      </c>
      <c r="J96" s="3">
        <v>72821</v>
      </c>
      <c r="K96" s="3">
        <v>49331.85</v>
      </c>
    </row>
    <row r="97" spans="1:11" x14ac:dyDescent="0.25">
      <c r="A97">
        <v>48</v>
      </c>
      <c r="B97" s="3" t="s">
        <v>510</v>
      </c>
      <c r="C97" s="3" t="s">
        <v>510</v>
      </c>
      <c r="D97" s="3">
        <v>122029.25</v>
      </c>
      <c r="E97" s="3">
        <v>141707.4</v>
      </c>
      <c r="F97" s="3">
        <v>136928.20000000001</v>
      </c>
      <c r="G97" s="3">
        <v>201120.375</v>
      </c>
      <c r="H97" s="3">
        <v>49107.825000000004</v>
      </c>
      <c r="I97" s="3">
        <v>74443.25</v>
      </c>
      <c r="J97" s="3">
        <v>73142.875</v>
      </c>
      <c r="K97" s="3">
        <v>49638.275000000001</v>
      </c>
    </row>
    <row r="98" spans="1:11" x14ac:dyDescent="0.25">
      <c r="A98">
        <v>48.5</v>
      </c>
      <c r="B98" s="3" t="s">
        <v>510</v>
      </c>
      <c r="C98" s="3" t="s">
        <v>510</v>
      </c>
      <c r="D98" s="3">
        <v>123038.65000000001</v>
      </c>
      <c r="E98" s="3">
        <v>142871.30000000002</v>
      </c>
      <c r="F98" s="3">
        <v>137978.80000000002</v>
      </c>
      <c r="G98" s="3">
        <v>203164.92500000002</v>
      </c>
      <c r="H98" s="3">
        <v>49373.05</v>
      </c>
      <c r="I98" s="3">
        <v>74837.225000000006</v>
      </c>
      <c r="J98" s="3">
        <v>73464.75</v>
      </c>
      <c r="K98" s="3">
        <v>49944.700000000004</v>
      </c>
    </row>
    <row r="99" spans="1:11" x14ac:dyDescent="0.25">
      <c r="A99">
        <v>49</v>
      </c>
      <c r="B99" s="3" t="s">
        <v>510</v>
      </c>
      <c r="C99" s="3" t="s">
        <v>510</v>
      </c>
      <c r="D99" s="3">
        <v>124048.05</v>
      </c>
      <c r="E99" s="3">
        <v>144035.20000000001</v>
      </c>
      <c r="F99" s="3">
        <v>139029.4</v>
      </c>
      <c r="G99" s="3">
        <v>205209.47500000001</v>
      </c>
      <c r="H99" s="3">
        <v>49638.275000000001</v>
      </c>
      <c r="I99" s="3">
        <v>75231.199999999997</v>
      </c>
      <c r="J99" s="3">
        <v>73786.625</v>
      </c>
      <c r="K99" s="3">
        <v>50251.125</v>
      </c>
    </row>
    <row r="100" spans="1:11" x14ac:dyDescent="0.25">
      <c r="A100">
        <v>49.5</v>
      </c>
      <c r="B100" s="3" t="s">
        <v>510</v>
      </c>
      <c r="C100" s="3" t="s">
        <v>510</v>
      </c>
      <c r="D100" s="3">
        <v>125057.45</v>
      </c>
      <c r="E100" s="3">
        <v>145199.1</v>
      </c>
      <c r="F100" s="3">
        <v>140080</v>
      </c>
      <c r="G100" s="3">
        <v>207254.02499999999</v>
      </c>
      <c r="H100" s="3">
        <v>49903.5</v>
      </c>
      <c r="I100" s="3">
        <v>75625.175000000003</v>
      </c>
      <c r="J100" s="3">
        <v>74108.5</v>
      </c>
      <c r="K100" s="3">
        <v>50557.55</v>
      </c>
    </row>
    <row r="101" spans="1:11" x14ac:dyDescent="0.25">
      <c r="A101">
        <v>50</v>
      </c>
      <c r="B101" s="3" t="s">
        <v>510</v>
      </c>
      <c r="C101" s="3" t="s">
        <v>510</v>
      </c>
      <c r="D101" s="3">
        <v>126066.85</v>
      </c>
      <c r="E101" s="3">
        <v>146363</v>
      </c>
      <c r="F101" s="3">
        <v>141130.6</v>
      </c>
      <c r="G101" s="3">
        <v>209298.57500000001</v>
      </c>
      <c r="H101" s="3">
        <v>50168.724999999999</v>
      </c>
      <c r="I101" s="3">
        <v>76019.150000000009</v>
      </c>
      <c r="J101" s="3">
        <v>74430.375</v>
      </c>
      <c r="K101" s="3">
        <v>50863.974999999999</v>
      </c>
    </row>
    <row r="102" spans="1:11" x14ac:dyDescent="0.25">
      <c r="A102">
        <v>50.5</v>
      </c>
      <c r="B102" s="3" t="s">
        <v>510</v>
      </c>
      <c r="C102" s="3" t="s">
        <v>510</v>
      </c>
      <c r="D102" s="3">
        <v>127076.25</v>
      </c>
      <c r="E102" s="3">
        <v>147526.9</v>
      </c>
      <c r="F102" s="3">
        <v>142181.20000000001</v>
      </c>
      <c r="G102" s="3">
        <v>211343.125</v>
      </c>
      <c r="H102" s="3">
        <v>50403.05</v>
      </c>
      <c r="I102" s="3">
        <v>76356.475000000006</v>
      </c>
      <c r="J102" s="3">
        <v>74703.324999999997</v>
      </c>
      <c r="K102" s="3">
        <v>51134.35</v>
      </c>
    </row>
    <row r="103" spans="1:11" x14ac:dyDescent="0.25">
      <c r="A103">
        <v>51</v>
      </c>
      <c r="B103" s="3" t="s">
        <v>510</v>
      </c>
      <c r="C103" s="3" t="s">
        <v>510</v>
      </c>
      <c r="D103" s="3">
        <v>128085.65000000001</v>
      </c>
      <c r="E103" s="3">
        <v>148690.80000000002</v>
      </c>
      <c r="F103" s="3">
        <v>143231.80000000002</v>
      </c>
      <c r="G103" s="3">
        <v>213387.67500000002</v>
      </c>
      <c r="H103" s="3">
        <v>50637.375</v>
      </c>
      <c r="I103" s="3">
        <v>76693.8</v>
      </c>
      <c r="J103" s="3">
        <v>74976.275000000009</v>
      </c>
      <c r="K103" s="3">
        <v>51404.724999999999</v>
      </c>
    </row>
    <row r="104" spans="1:11" x14ac:dyDescent="0.25">
      <c r="A104">
        <v>51.5</v>
      </c>
      <c r="B104" s="3" t="s">
        <v>510</v>
      </c>
      <c r="C104" s="3" t="s">
        <v>510</v>
      </c>
      <c r="D104" s="3">
        <v>129095.05</v>
      </c>
      <c r="E104" s="3">
        <v>149854.70000000001</v>
      </c>
      <c r="F104" s="3">
        <v>144282.4</v>
      </c>
      <c r="G104" s="3">
        <v>215432.22500000001</v>
      </c>
      <c r="H104" s="3">
        <v>50871.700000000004</v>
      </c>
      <c r="I104" s="3">
        <v>77031.125</v>
      </c>
      <c r="J104" s="3">
        <v>75249.225000000006</v>
      </c>
      <c r="K104" s="3">
        <v>51675.1</v>
      </c>
    </row>
    <row r="105" spans="1:11" x14ac:dyDescent="0.25">
      <c r="A105">
        <v>52</v>
      </c>
      <c r="B105" s="3" t="s">
        <v>510</v>
      </c>
      <c r="C105" s="3" t="s">
        <v>510</v>
      </c>
      <c r="D105" s="3">
        <v>130104.45</v>
      </c>
      <c r="E105" s="3">
        <v>151018.6</v>
      </c>
      <c r="F105" s="3">
        <v>145333</v>
      </c>
      <c r="G105" s="3">
        <v>217476.77499999999</v>
      </c>
      <c r="H105" s="3">
        <v>51106.025000000001</v>
      </c>
      <c r="I105" s="3">
        <v>77368.45</v>
      </c>
      <c r="J105" s="3">
        <v>75522.175000000003</v>
      </c>
      <c r="K105" s="3">
        <v>51945.474999999999</v>
      </c>
    </row>
    <row r="106" spans="1:11" x14ac:dyDescent="0.25">
      <c r="A106">
        <v>52.5</v>
      </c>
      <c r="B106" s="3" t="s">
        <v>510</v>
      </c>
      <c r="C106" s="3" t="s">
        <v>510</v>
      </c>
      <c r="D106" s="3">
        <v>131113.85</v>
      </c>
      <c r="E106" s="3">
        <v>152182.5</v>
      </c>
      <c r="F106" s="3">
        <v>146383.6</v>
      </c>
      <c r="G106" s="3">
        <v>219521.32500000001</v>
      </c>
      <c r="H106" s="3">
        <v>51340.35</v>
      </c>
      <c r="I106" s="3">
        <v>77705.775000000009</v>
      </c>
      <c r="J106" s="3">
        <v>75795.125</v>
      </c>
      <c r="K106" s="3">
        <v>52215.85</v>
      </c>
    </row>
    <row r="107" spans="1:11" x14ac:dyDescent="0.25">
      <c r="A107">
        <v>53</v>
      </c>
      <c r="B107" s="3" t="s">
        <v>510</v>
      </c>
      <c r="C107" s="3" t="s">
        <v>510</v>
      </c>
      <c r="D107" s="3">
        <v>132123.25</v>
      </c>
      <c r="E107" s="3">
        <v>153346.4</v>
      </c>
      <c r="F107" s="3">
        <v>147434.20000000001</v>
      </c>
      <c r="G107" s="3">
        <v>221565.875</v>
      </c>
      <c r="H107" s="3">
        <v>51574.675000000003</v>
      </c>
      <c r="I107" s="3">
        <v>78043.100000000006</v>
      </c>
      <c r="J107" s="3">
        <v>76068.074999999997</v>
      </c>
      <c r="K107" s="3">
        <v>52486.224999999999</v>
      </c>
    </row>
    <row r="108" spans="1:11" x14ac:dyDescent="0.25">
      <c r="A108">
        <v>53.5</v>
      </c>
      <c r="B108" s="3" t="s">
        <v>510</v>
      </c>
      <c r="C108" s="3" t="s">
        <v>510</v>
      </c>
      <c r="D108" s="3">
        <v>133132.65</v>
      </c>
      <c r="E108" s="3">
        <v>154510.30000000002</v>
      </c>
      <c r="F108" s="3">
        <v>148484.80000000002</v>
      </c>
      <c r="G108" s="3">
        <v>223610.42500000002</v>
      </c>
      <c r="H108" s="3">
        <v>51809</v>
      </c>
      <c r="I108" s="3">
        <v>78380.425000000003</v>
      </c>
      <c r="J108" s="3">
        <v>76341.025000000009</v>
      </c>
      <c r="K108" s="3">
        <v>52756.6</v>
      </c>
    </row>
    <row r="109" spans="1:11" x14ac:dyDescent="0.25">
      <c r="A109">
        <v>54</v>
      </c>
      <c r="B109" s="3" t="s">
        <v>510</v>
      </c>
      <c r="C109" s="3" t="s">
        <v>510</v>
      </c>
      <c r="D109" s="3">
        <v>134142.05000000002</v>
      </c>
      <c r="E109" s="3">
        <v>155674.20000000001</v>
      </c>
      <c r="F109" s="3">
        <v>149535.4</v>
      </c>
      <c r="G109" s="3">
        <v>225654.97500000001</v>
      </c>
      <c r="H109" s="3">
        <v>52043.325000000004</v>
      </c>
      <c r="I109" s="3">
        <v>78717.75</v>
      </c>
      <c r="J109" s="3">
        <v>76613.975000000006</v>
      </c>
      <c r="K109" s="3">
        <v>53026.974999999999</v>
      </c>
    </row>
    <row r="110" spans="1:11" x14ac:dyDescent="0.25">
      <c r="A110">
        <v>54.5</v>
      </c>
      <c r="B110" s="3" t="s">
        <v>510</v>
      </c>
      <c r="C110" s="3" t="s">
        <v>510</v>
      </c>
      <c r="D110" s="3">
        <v>135151.45000000001</v>
      </c>
      <c r="E110" s="3">
        <v>156838.1</v>
      </c>
      <c r="F110" s="3">
        <v>150586</v>
      </c>
      <c r="G110" s="3">
        <v>227699.52499999999</v>
      </c>
      <c r="H110" s="3">
        <v>52277.65</v>
      </c>
      <c r="I110" s="3">
        <v>79055.074999999997</v>
      </c>
      <c r="J110" s="3">
        <v>76886.925000000003</v>
      </c>
      <c r="K110" s="3">
        <v>53297.35</v>
      </c>
    </row>
    <row r="111" spans="1:11" x14ac:dyDescent="0.25">
      <c r="A111">
        <v>55</v>
      </c>
      <c r="B111" s="3" t="s">
        <v>510</v>
      </c>
      <c r="C111" s="3" t="s">
        <v>510</v>
      </c>
      <c r="D111" s="3">
        <v>136160.85</v>
      </c>
      <c r="E111" s="3">
        <v>158002</v>
      </c>
      <c r="F111" s="3">
        <v>151636.6</v>
      </c>
      <c r="G111" s="3">
        <v>229744.07500000001</v>
      </c>
      <c r="H111" s="3">
        <v>52511.974999999999</v>
      </c>
      <c r="I111" s="3">
        <v>79392.400000000009</v>
      </c>
      <c r="J111" s="3">
        <v>77159.875</v>
      </c>
      <c r="K111" s="3">
        <v>53567.724999999999</v>
      </c>
    </row>
    <row r="112" spans="1:11" x14ac:dyDescent="0.25">
      <c r="A112">
        <v>55.5</v>
      </c>
      <c r="B112" s="3" t="s">
        <v>510</v>
      </c>
      <c r="C112" s="3" t="s">
        <v>510</v>
      </c>
      <c r="D112" s="3">
        <v>137170.25</v>
      </c>
      <c r="E112" s="3">
        <v>159165.9</v>
      </c>
      <c r="F112" s="3">
        <v>152687.20000000001</v>
      </c>
      <c r="G112" s="3">
        <v>231788.625</v>
      </c>
      <c r="H112" s="3">
        <v>52712.825000000004</v>
      </c>
      <c r="I112" s="3">
        <v>79673.074999999997</v>
      </c>
      <c r="J112" s="3">
        <v>77381.324999999997</v>
      </c>
      <c r="K112" s="3">
        <v>53802.05</v>
      </c>
    </row>
    <row r="113" spans="1:11" x14ac:dyDescent="0.25">
      <c r="A113">
        <v>56</v>
      </c>
      <c r="B113" s="3" t="s">
        <v>510</v>
      </c>
      <c r="C113" s="3" t="s">
        <v>510</v>
      </c>
      <c r="D113" s="3">
        <v>138179.65</v>
      </c>
      <c r="E113" s="3">
        <v>160329.80000000002</v>
      </c>
      <c r="F113" s="3">
        <v>153737.80000000002</v>
      </c>
      <c r="G113" s="3">
        <v>233833.17500000002</v>
      </c>
      <c r="H113" s="3">
        <v>52913.675000000003</v>
      </c>
      <c r="I113" s="3">
        <v>79953.75</v>
      </c>
      <c r="J113" s="3">
        <v>77602.775000000009</v>
      </c>
      <c r="K113" s="3">
        <v>54036.375</v>
      </c>
    </row>
    <row r="114" spans="1:11" x14ac:dyDescent="0.25">
      <c r="A114">
        <v>56.5</v>
      </c>
      <c r="B114" s="3" t="s">
        <v>510</v>
      </c>
      <c r="C114" s="3" t="s">
        <v>510</v>
      </c>
      <c r="D114" s="3">
        <v>139189.05000000002</v>
      </c>
      <c r="E114" s="3">
        <v>161493.70000000001</v>
      </c>
      <c r="F114" s="3">
        <v>154788.4</v>
      </c>
      <c r="G114" s="3">
        <v>235877.72500000001</v>
      </c>
      <c r="H114" s="3">
        <v>53114.525000000001</v>
      </c>
      <c r="I114" s="3">
        <v>80234.425000000003</v>
      </c>
      <c r="J114" s="3">
        <v>77824.225000000006</v>
      </c>
      <c r="K114" s="3">
        <v>54270.700000000004</v>
      </c>
    </row>
    <row r="115" spans="1:11" x14ac:dyDescent="0.25">
      <c r="A115">
        <v>57</v>
      </c>
      <c r="B115" s="3" t="s">
        <v>510</v>
      </c>
      <c r="C115" s="3" t="s">
        <v>510</v>
      </c>
      <c r="D115" s="3">
        <v>140198.45000000001</v>
      </c>
      <c r="E115" s="3">
        <v>162657.60000000001</v>
      </c>
      <c r="F115" s="3">
        <v>155839</v>
      </c>
      <c r="G115" s="3">
        <v>237922.27499999999</v>
      </c>
      <c r="H115" s="3">
        <v>53315.375</v>
      </c>
      <c r="I115" s="3">
        <v>80515.100000000006</v>
      </c>
      <c r="J115" s="3">
        <v>78045.675000000003</v>
      </c>
      <c r="K115" s="3">
        <v>54505.025000000001</v>
      </c>
    </row>
    <row r="116" spans="1:11" x14ac:dyDescent="0.25">
      <c r="A116">
        <v>57.5</v>
      </c>
      <c r="B116" s="3" t="s">
        <v>510</v>
      </c>
      <c r="C116" s="3" t="s">
        <v>510</v>
      </c>
      <c r="D116" s="3">
        <v>141207.85</v>
      </c>
      <c r="E116" s="3">
        <v>163821.5</v>
      </c>
      <c r="F116" s="3">
        <v>156889.60000000001</v>
      </c>
      <c r="G116" s="3">
        <v>239966.82500000001</v>
      </c>
      <c r="H116" s="3">
        <v>53516.224999999999</v>
      </c>
      <c r="I116" s="3">
        <v>80795.775000000009</v>
      </c>
      <c r="J116" s="3">
        <v>78267.125</v>
      </c>
      <c r="K116" s="3">
        <v>54739.35</v>
      </c>
    </row>
    <row r="117" spans="1:11" x14ac:dyDescent="0.25">
      <c r="A117">
        <v>58</v>
      </c>
      <c r="B117" s="3" t="s">
        <v>510</v>
      </c>
      <c r="C117" s="3" t="s">
        <v>510</v>
      </c>
      <c r="D117" s="3">
        <v>142217.25</v>
      </c>
      <c r="E117" s="3">
        <v>164985.4</v>
      </c>
      <c r="F117" s="3">
        <v>157940.20000000001</v>
      </c>
      <c r="G117" s="3">
        <v>242011.375</v>
      </c>
      <c r="H117" s="3">
        <v>53717.075000000004</v>
      </c>
      <c r="I117" s="3">
        <v>81076.45</v>
      </c>
      <c r="J117" s="3">
        <v>78488.574999999997</v>
      </c>
      <c r="K117" s="3">
        <v>54973.675000000003</v>
      </c>
    </row>
    <row r="118" spans="1:11" x14ac:dyDescent="0.25">
      <c r="A118">
        <v>58.5</v>
      </c>
      <c r="B118" s="3" t="s">
        <v>510</v>
      </c>
      <c r="C118" s="3" t="s">
        <v>510</v>
      </c>
      <c r="D118" s="3">
        <v>143226.65</v>
      </c>
      <c r="E118" s="3">
        <v>166149.30000000002</v>
      </c>
      <c r="F118" s="3">
        <v>158990.80000000002</v>
      </c>
      <c r="G118" s="3">
        <v>244055.92500000002</v>
      </c>
      <c r="H118" s="3">
        <v>53917.925000000003</v>
      </c>
      <c r="I118" s="3">
        <v>81357.125</v>
      </c>
      <c r="J118" s="3">
        <v>78710.025000000009</v>
      </c>
      <c r="K118" s="3">
        <v>55208</v>
      </c>
    </row>
    <row r="119" spans="1:11" x14ac:dyDescent="0.25">
      <c r="A119">
        <v>59</v>
      </c>
      <c r="B119" s="3" t="s">
        <v>510</v>
      </c>
      <c r="C119" s="3" t="s">
        <v>510</v>
      </c>
      <c r="D119" s="3">
        <v>144236.05000000002</v>
      </c>
      <c r="E119" s="3">
        <v>167313.20000000001</v>
      </c>
      <c r="F119" s="3">
        <v>160041.4</v>
      </c>
      <c r="G119" s="3">
        <v>246100.47500000001</v>
      </c>
      <c r="H119" s="3">
        <v>54118.775000000001</v>
      </c>
      <c r="I119" s="3">
        <v>81637.8</v>
      </c>
      <c r="J119" s="3">
        <v>78931.475000000006</v>
      </c>
      <c r="K119" s="3">
        <v>55442.325000000004</v>
      </c>
    </row>
    <row r="120" spans="1:11" x14ac:dyDescent="0.25">
      <c r="A120">
        <v>59.5</v>
      </c>
      <c r="B120" s="3" t="s">
        <v>510</v>
      </c>
      <c r="C120" s="3" t="s">
        <v>510</v>
      </c>
      <c r="D120" s="3">
        <v>145245.45000000001</v>
      </c>
      <c r="E120" s="3">
        <v>168477.1</v>
      </c>
      <c r="F120" s="3">
        <v>161092</v>
      </c>
      <c r="G120" s="3">
        <v>248145.02499999999</v>
      </c>
      <c r="H120" s="3">
        <v>54319.625</v>
      </c>
      <c r="I120" s="3">
        <v>81918.475000000006</v>
      </c>
      <c r="J120" s="3">
        <v>79152.925000000003</v>
      </c>
      <c r="K120" s="3">
        <v>55676.65</v>
      </c>
    </row>
    <row r="121" spans="1:11" x14ac:dyDescent="0.25">
      <c r="A121">
        <v>60</v>
      </c>
      <c r="B121" s="3" t="s">
        <v>510</v>
      </c>
      <c r="C121" s="3" t="s">
        <v>510</v>
      </c>
      <c r="D121" s="3">
        <v>146254.85</v>
      </c>
      <c r="E121" s="3">
        <v>169641</v>
      </c>
      <c r="F121" s="3">
        <v>162142.6</v>
      </c>
      <c r="G121" s="3">
        <v>250189.57500000001</v>
      </c>
      <c r="H121" s="3">
        <v>54520.474999999999</v>
      </c>
      <c r="I121" s="3">
        <v>82199.150000000009</v>
      </c>
      <c r="J121" s="3">
        <v>79374.375</v>
      </c>
      <c r="K121" s="3">
        <v>55910.974999999999</v>
      </c>
    </row>
    <row r="122" spans="1:11" x14ac:dyDescent="0.25">
      <c r="A122">
        <v>60.5</v>
      </c>
      <c r="B122" s="3" t="s">
        <v>510</v>
      </c>
      <c r="C122" s="3" t="s">
        <v>510</v>
      </c>
      <c r="D122" s="3">
        <v>147264.25</v>
      </c>
      <c r="E122" s="3">
        <v>170804.9</v>
      </c>
      <c r="F122" s="3">
        <v>163193.20000000001</v>
      </c>
      <c r="G122" s="3">
        <v>252234.125</v>
      </c>
      <c r="H122" s="3">
        <v>54690.425000000003</v>
      </c>
      <c r="I122" s="3">
        <v>82273.824999999997</v>
      </c>
      <c r="J122" s="3">
        <v>79546.900000000009</v>
      </c>
      <c r="K122" s="3">
        <v>56111.825000000004</v>
      </c>
    </row>
    <row r="123" spans="1:11" x14ac:dyDescent="0.25">
      <c r="A123">
        <v>61</v>
      </c>
      <c r="B123" s="3" t="s">
        <v>510</v>
      </c>
      <c r="C123" s="3" t="s">
        <v>510</v>
      </c>
      <c r="D123" s="3">
        <v>148273.65</v>
      </c>
      <c r="E123" s="3">
        <v>171968.80000000002</v>
      </c>
      <c r="F123" s="3">
        <v>164243.80000000002</v>
      </c>
      <c r="G123" s="3">
        <v>254278.67500000002</v>
      </c>
      <c r="H123" s="3">
        <v>54860.375</v>
      </c>
      <c r="I123" s="3">
        <v>82348.5</v>
      </c>
      <c r="J123" s="3">
        <v>79719.425000000003</v>
      </c>
      <c r="K123" s="3">
        <v>56312.675000000003</v>
      </c>
    </row>
    <row r="124" spans="1:11" x14ac:dyDescent="0.25">
      <c r="A124">
        <v>61.5</v>
      </c>
      <c r="B124" s="3" t="s">
        <v>510</v>
      </c>
      <c r="C124" s="3" t="s">
        <v>510</v>
      </c>
      <c r="D124" s="3">
        <v>149283.05000000002</v>
      </c>
      <c r="E124" s="3">
        <v>173132.7</v>
      </c>
      <c r="F124" s="3">
        <v>165294.39999999999</v>
      </c>
      <c r="G124" s="3">
        <v>256323.22500000001</v>
      </c>
      <c r="H124" s="3">
        <v>55030.325000000004</v>
      </c>
      <c r="I124" s="3">
        <v>82423.175000000003</v>
      </c>
      <c r="J124" s="3">
        <v>79891.95</v>
      </c>
      <c r="K124" s="3">
        <v>56513.525000000001</v>
      </c>
    </row>
    <row r="125" spans="1:11" x14ac:dyDescent="0.25">
      <c r="A125">
        <v>62</v>
      </c>
      <c r="B125" s="3" t="s">
        <v>510</v>
      </c>
      <c r="C125" s="3" t="s">
        <v>510</v>
      </c>
      <c r="D125" s="3">
        <v>150292.45000000001</v>
      </c>
      <c r="E125" s="3">
        <v>174296.6</v>
      </c>
      <c r="F125" s="3">
        <v>166345</v>
      </c>
      <c r="G125" s="3">
        <v>258367.77499999999</v>
      </c>
      <c r="H125" s="3">
        <v>55200.275000000001</v>
      </c>
      <c r="I125" s="3">
        <v>82497.850000000006</v>
      </c>
      <c r="J125" s="3">
        <v>80064.475000000006</v>
      </c>
      <c r="K125" s="3">
        <v>56714.375</v>
      </c>
    </row>
    <row r="126" spans="1:11" x14ac:dyDescent="0.25">
      <c r="A126">
        <v>62.5</v>
      </c>
      <c r="B126" s="3" t="s">
        <v>510</v>
      </c>
      <c r="C126" s="3" t="s">
        <v>510</v>
      </c>
      <c r="D126" s="3">
        <v>151301.85</v>
      </c>
      <c r="E126" s="3">
        <v>175460.5</v>
      </c>
      <c r="F126" s="3">
        <v>167395.6</v>
      </c>
      <c r="G126" s="3">
        <v>260412.32500000001</v>
      </c>
      <c r="H126" s="3">
        <v>55370.224999999999</v>
      </c>
      <c r="I126" s="3">
        <v>82572.525000000009</v>
      </c>
      <c r="J126" s="3">
        <v>80237</v>
      </c>
      <c r="K126" s="3">
        <v>56915.224999999999</v>
      </c>
    </row>
    <row r="127" spans="1:11" x14ac:dyDescent="0.25">
      <c r="A127">
        <v>63</v>
      </c>
      <c r="B127" s="3" t="s">
        <v>510</v>
      </c>
      <c r="C127" s="3" t="s">
        <v>510</v>
      </c>
      <c r="D127" s="3">
        <v>152311.25</v>
      </c>
      <c r="E127" s="3">
        <v>176624.4</v>
      </c>
      <c r="F127" s="3">
        <v>168446.2</v>
      </c>
      <c r="G127" s="3">
        <v>262456.875</v>
      </c>
      <c r="H127" s="3">
        <v>55540.175000000003</v>
      </c>
      <c r="I127" s="3">
        <v>82647.199999999997</v>
      </c>
      <c r="J127" s="3">
        <v>80409.525000000009</v>
      </c>
      <c r="K127" s="3">
        <v>57116.075000000004</v>
      </c>
    </row>
    <row r="128" spans="1:11" x14ac:dyDescent="0.25">
      <c r="A128">
        <v>63.5</v>
      </c>
      <c r="B128" s="3" t="s">
        <v>510</v>
      </c>
      <c r="C128" s="3" t="s">
        <v>510</v>
      </c>
      <c r="D128" s="3">
        <v>153320.65</v>
      </c>
      <c r="E128" s="3">
        <v>177788.30000000002</v>
      </c>
      <c r="F128" s="3">
        <v>169496.80000000002</v>
      </c>
      <c r="G128" s="3">
        <v>264501.42499999999</v>
      </c>
      <c r="H128" s="3">
        <v>55710.125</v>
      </c>
      <c r="I128" s="3">
        <v>82721.875</v>
      </c>
      <c r="J128" s="3">
        <v>80582.05</v>
      </c>
      <c r="K128" s="3">
        <v>57316.925000000003</v>
      </c>
    </row>
    <row r="129" spans="1:11" x14ac:dyDescent="0.25">
      <c r="A129">
        <v>64</v>
      </c>
      <c r="B129" s="3" t="s">
        <v>510</v>
      </c>
      <c r="C129" s="3" t="s">
        <v>510</v>
      </c>
      <c r="D129" s="3">
        <v>154330.05000000002</v>
      </c>
      <c r="E129" s="3">
        <v>178952.2</v>
      </c>
      <c r="F129" s="3">
        <v>170547.4</v>
      </c>
      <c r="G129" s="3">
        <v>266545.97500000003</v>
      </c>
      <c r="H129" s="3">
        <v>55880.075000000004</v>
      </c>
      <c r="I129" s="3">
        <v>82796.55</v>
      </c>
      <c r="J129" s="3">
        <v>80754.574999999997</v>
      </c>
      <c r="K129" s="3">
        <v>57517.775000000001</v>
      </c>
    </row>
    <row r="130" spans="1:11" x14ac:dyDescent="0.25">
      <c r="A130">
        <v>64.5</v>
      </c>
      <c r="B130" s="3" t="s">
        <v>510</v>
      </c>
      <c r="C130" s="3" t="s">
        <v>510</v>
      </c>
      <c r="D130" s="3">
        <v>155339.45000000001</v>
      </c>
      <c r="E130" s="3">
        <v>180116.1</v>
      </c>
      <c r="F130" s="3">
        <v>171598</v>
      </c>
      <c r="G130" s="3">
        <v>268590.52499999997</v>
      </c>
      <c r="H130" s="3">
        <v>56050.025000000001</v>
      </c>
      <c r="I130" s="3">
        <v>82871.225000000006</v>
      </c>
      <c r="J130" s="3">
        <v>80927.100000000006</v>
      </c>
      <c r="K130" s="3">
        <v>57718.625</v>
      </c>
    </row>
    <row r="131" spans="1:11" x14ac:dyDescent="0.25">
      <c r="A131">
        <v>65</v>
      </c>
      <c r="B131" s="3" t="s">
        <v>510</v>
      </c>
      <c r="C131" s="3" t="s">
        <v>510</v>
      </c>
      <c r="D131" s="3">
        <v>156348.85</v>
      </c>
      <c r="E131" s="3">
        <v>181280</v>
      </c>
      <c r="F131" s="3">
        <v>172648.6</v>
      </c>
      <c r="G131" s="3">
        <v>270635.07500000001</v>
      </c>
      <c r="H131" s="3">
        <v>56219.974999999999</v>
      </c>
      <c r="I131" s="3">
        <v>82945.900000000009</v>
      </c>
      <c r="J131" s="3">
        <v>81099.625</v>
      </c>
      <c r="K131" s="3">
        <v>57919.474999999999</v>
      </c>
    </row>
    <row r="132" spans="1:11" x14ac:dyDescent="0.25">
      <c r="A132">
        <v>65.5</v>
      </c>
      <c r="B132" s="3" t="s">
        <v>510</v>
      </c>
      <c r="C132" s="3" t="s">
        <v>510</v>
      </c>
      <c r="D132" s="3">
        <v>157358.25</v>
      </c>
      <c r="E132" s="3">
        <v>182443.9</v>
      </c>
      <c r="F132" s="3">
        <v>173699.20000000001</v>
      </c>
      <c r="G132" s="3">
        <v>272679.625</v>
      </c>
      <c r="H132" s="3">
        <v>56369.325000000004</v>
      </c>
      <c r="I132" s="3">
        <v>83020.574999999997</v>
      </c>
      <c r="J132" s="3">
        <v>81238.675000000003</v>
      </c>
      <c r="K132" s="3">
        <v>58097.15</v>
      </c>
    </row>
    <row r="133" spans="1:11" x14ac:dyDescent="0.25">
      <c r="A133">
        <v>66</v>
      </c>
      <c r="B133" s="3" t="s">
        <v>510</v>
      </c>
      <c r="C133" s="3" t="s">
        <v>510</v>
      </c>
      <c r="D133" s="3">
        <v>158367.65</v>
      </c>
      <c r="E133" s="3">
        <v>183607.80000000002</v>
      </c>
      <c r="F133" s="3">
        <v>174749.80000000002</v>
      </c>
      <c r="G133" s="3">
        <v>274724.17499999999</v>
      </c>
      <c r="H133" s="3">
        <v>56518.675000000003</v>
      </c>
      <c r="I133" s="3">
        <v>83095.25</v>
      </c>
      <c r="J133" s="3">
        <v>81377.725000000006</v>
      </c>
      <c r="K133" s="3">
        <v>58274.825000000004</v>
      </c>
    </row>
    <row r="134" spans="1:11" x14ac:dyDescent="0.25">
      <c r="A134">
        <v>66.5</v>
      </c>
      <c r="B134" s="3" t="s">
        <v>510</v>
      </c>
      <c r="C134" s="3" t="s">
        <v>510</v>
      </c>
      <c r="D134" s="3">
        <v>159377.05000000002</v>
      </c>
      <c r="E134" s="3">
        <v>184771.7</v>
      </c>
      <c r="F134" s="3">
        <v>175800.4</v>
      </c>
      <c r="G134" s="3">
        <v>276768.72500000003</v>
      </c>
      <c r="H134" s="3">
        <v>56668.025000000001</v>
      </c>
      <c r="I134" s="3">
        <v>83169.925000000003</v>
      </c>
      <c r="J134" s="3">
        <v>81516.775000000009</v>
      </c>
      <c r="K134" s="3">
        <v>58452.5</v>
      </c>
    </row>
    <row r="135" spans="1:11" x14ac:dyDescent="0.25">
      <c r="A135">
        <v>67</v>
      </c>
      <c r="B135" s="3" t="s">
        <v>510</v>
      </c>
      <c r="C135" s="3" t="s">
        <v>510</v>
      </c>
      <c r="D135" s="3">
        <v>160386.45000000001</v>
      </c>
      <c r="E135" s="3">
        <v>185935.6</v>
      </c>
      <c r="F135" s="3">
        <v>176851</v>
      </c>
      <c r="G135" s="3">
        <v>278813.27500000002</v>
      </c>
      <c r="H135" s="3">
        <v>56804.5</v>
      </c>
      <c r="I135" s="3">
        <v>83244.600000000006</v>
      </c>
      <c r="J135" s="3">
        <v>81635.225000000006</v>
      </c>
      <c r="K135" s="3">
        <v>58617.3</v>
      </c>
    </row>
    <row r="136" spans="1:11" x14ac:dyDescent="0.25">
      <c r="A136">
        <v>67.5</v>
      </c>
      <c r="B136" s="3" t="s">
        <v>510</v>
      </c>
      <c r="C136" s="3" t="s">
        <v>510</v>
      </c>
      <c r="D136" s="3">
        <v>161395.85</v>
      </c>
      <c r="E136" s="3">
        <v>187099.5</v>
      </c>
      <c r="F136" s="3">
        <v>177901.6</v>
      </c>
      <c r="G136" s="3">
        <v>280857.82500000001</v>
      </c>
      <c r="H136" s="3">
        <v>56940.974999999999</v>
      </c>
      <c r="I136" s="3">
        <v>83319.275000000009</v>
      </c>
      <c r="J136" s="3">
        <v>81753.675000000003</v>
      </c>
      <c r="K136" s="3">
        <v>58782.1</v>
      </c>
    </row>
    <row r="137" spans="1:11" x14ac:dyDescent="0.25">
      <c r="A137">
        <v>68</v>
      </c>
      <c r="B137" s="3" t="s">
        <v>510</v>
      </c>
      <c r="C137" s="3" t="s">
        <v>510</v>
      </c>
      <c r="D137" s="3">
        <v>162405.25</v>
      </c>
      <c r="E137" s="3">
        <v>188263.4</v>
      </c>
      <c r="F137" s="3">
        <v>178952.2</v>
      </c>
      <c r="G137" s="3">
        <v>282902.375</v>
      </c>
      <c r="H137" s="3">
        <v>57077.450000000004</v>
      </c>
      <c r="I137" s="3">
        <v>83393.95</v>
      </c>
      <c r="J137" s="3">
        <v>81872.125</v>
      </c>
      <c r="K137" s="3">
        <v>58946.9</v>
      </c>
    </row>
    <row r="138" spans="1:11" x14ac:dyDescent="0.25">
      <c r="A138">
        <v>68.5</v>
      </c>
      <c r="B138" s="3" t="s">
        <v>510</v>
      </c>
      <c r="C138" s="3" t="s">
        <v>510</v>
      </c>
      <c r="D138" s="3">
        <v>163414.65</v>
      </c>
      <c r="E138" s="3">
        <v>189427.30000000002</v>
      </c>
      <c r="F138" s="3">
        <v>180002.80000000002</v>
      </c>
      <c r="G138" s="3">
        <v>284946.92499999999</v>
      </c>
      <c r="H138" s="3">
        <v>57213.925000000003</v>
      </c>
      <c r="I138" s="3">
        <v>83468.625</v>
      </c>
      <c r="J138" s="3">
        <v>81990.574999999997</v>
      </c>
      <c r="K138" s="3">
        <v>59111.700000000004</v>
      </c>
    </row>
    <row r="139" spans="1:11" x14ac:dyDescent="0.25">
      <c r="A139">
        <v>69</v>
      </c>
      <c r="B139" s="3" t="s">
        <v>510</v>
      </c>
      <c r="C139" s="3" t="s">
        <v>510</v>
      </c>
      <c r="D139" s="3">
        <v>164424.05000000002</v>
      </c>
      <c r="E139" s="3">
        <v>190591.2</v>
      </c>
      <c r="F139" s="3">
        <v>181053.4</v>
      </c>
      <c r="G139" s="3">
        <v>286991.47500000003</v>
      </c>
      <c r="H139" s="3">
        <v>57350.400000000001</v>
      </c>
      <c r="I139" s="3">
        <v>83543.3</v>
      </c>
      <c r="J139" s="3">
        <v>82109.025000000009</v>
      </c>
      <c r="K139" s="3">
        <v>59276.5</v>
      </c>
    </row>
    <row r="140" spans="1:11" x14ac:dyDescent="0.25">
      <c r="A140">
        <v>69.5</v>
      </c>
      <c r="B140" s="3" t="s">
        <v>510</v>
      </c>
      <c r="C140" s="3" t="s">
        <v>510</v>
      </c>
      <c r="D140" s="3">
        <v>164838.625</v>
      </c>
      <c r="E140" s="3">
        <v>191755.1</v>
      </c>
      <c r="F140" s="3">
        <v>182104</v>
      </c>
      <c r="G140" s="3">
        <v>289038.60000000003</v>
      </c>
      <c r="H140" s="3">
        <v>57474</v>
      </c>
      <c r="I140" s="3">
        <v>83617.975000000006</v>
      </c>
      <c r="J140" s="3">
        <v>82209.45</v>
      </c>
      <c r="K140" s="3">
        <v>59425.85</v>
      </c>
    </row>
    <row r="141" spans="1:11" x14ac:dyDescent="0.25">
      <c r="A141">
        <v>70</v>
      </c>
      <c r="B141" s="3" t="s">
        <v>510</v>
      </c>
      <c r="C141" s="3" t="s">
        <v>510</v>
      </c>
      <c r="D141" s="3">
        <v>165253.20000000001</v>
      </c>
      <c r="E141" s="3">
        <v>192919</v>
      </c>
      <c r="F141" s="3">
        <v>183154.6</v>
      </c>
      <c r="G141" s="3">
        <v>291085.72500000003</v>
      </c>
      <c r="H141" s="3">
        <v>57597.599999999999</v>
      </c>
      <c r="I141" s="3">
        <v>83692.650000000009</v>
      </c>
      <c r="J141" s="3">
        <v>82309.875</v>
      </c>
      <c r="K141" s="3">
        <v>59575.200000000004</v>
      </c>
    </row>
    <row r="142" spans="1:11" x14ac:dyDescent="0.25">
      <c r="A142">
        <v>70.5</v>
      </c>
      <c r="B142" s="3" t="s">
        <v>510</v>
      </c>
      <c r="C142" s="3" t="s">
        <v>510</v>
      </c>
      <c r="D142" s="3">
        <v>165667.77499999999</v>
      </c>
      <c r="E142" s="3">
        <v>194082.9</v>
      </c>
      <c r="F142" s="3">
        <v>184205.2</v>
      </c>
      <c r="G142" s="3">
        <v>293132.85000000003</v>
      </c>
      <c r="H142" s="3">
        <v>57721.200000000004</v>
      </c>
      <c r="I142" s="3">
        <v>83767.324999999997</v>
      </c>
      <c r="J142" s="3">
        <v>82410.3</v>
      </c>
      <c r="K142" s="3">
        <v>59724.55</v>
      </c>
    </row>
    <row r="143" spans="1:11" x14ac:dyDescent="0.25">
      <c r="A143">
        <v>71</v>
      </c>
      <c r="B143" s="3" t="s">
        <v>510</v>
      </c>
      <c r="C143" s="3" t="s">
        <v>510</v>
      </c>
      <c r="D143" s="3">
        <v>165639.45000000001</v>
      </c>
      <c r="E143" s="3">
        <v>223229.32500000001</v>
      </c>
      <c r="F143" s="3">
        <v>191417.77499999999</v>
      </c>
      <c r="G143" s="3">
        <v>295810.85000000003</v>
      </c>
      <c r="H143" s="3">
        <v>62526.15</v>
      </c>
      <c r="I143" s="3">
        <v>83916.675000000003</v>
      </c>
      <c r="J143" s="3">
        <v>89767.074999999997</v>
      </c>
      <c r="K143" s="3">
        <v>61063.55</v>
      </c>
    </row>
    <row r="144" spans="1:11" x14ac:dyDescent="0.25">
      <c r="A144" t="s">
        <v>469</v>
      </c>
    </row>
    <row r="145" spans="1:11" x14ac:dyDescent="0.25">
      <c r="A145">
        <v>71.5</v>
      </c>
      <c r="B145" s="3" t="s">
        <v>510</v>
      </c>
      <c r="C145" s="3" t="s">
        <v>510</v>
      </c>
      <c r="D145">
        <v>2332.9500000000003</v>
      </c>
      <c r="E145">
        <v>3144.0750000000003</v>
      </c>
      <c r="F145">
        <v>2696.0250000000001</v>
      </c>
      <c r="G145">
        <v>4166.3500000000004</v>
      </c>
      <c r="H145">
        <v>880.65</v>
      </c>
      <c r="I145">
        <v>1181.925</v>
      </c>
      <c r="J145">
        <v>1264.325</v>
      </c>
      <c r="K145">
        <v>860.05000000000007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E144"/>
  <sheetViews>
    <sheetView workbookViewId="0">
      <selection activeCell="B2" sqref="B2:AE144"/>
    </sheetView>
  </sheetViews>
  <sheetFormatPr defaultRowHeight="15" x14ac:dyDescent="0.25"/>
  <cols>
    <col min="1" max="1" width="16.85546875" bestFit="1" customWidth="1"/>
    <col min="2" max="2" width="7.28515625" bestFit="1" customWidth="1"/>
    <col min="3" max="3" width="12.85546875" bestFit="1" customWidth="1"/>
    <col min="4" max="4" width="8.28515625" bestFit="1" customWidth="1"/>
    <col min="5" max="5" width="15.42578125" bestFit="1" customWidth="1"/>
    <col min="6" max="6" width="9" bestFit="1" customWidth="1"/>
    <col min="7" max="7" width="7.5703125" bestFit="1" customWidth="1"/>
    <col min="8" max="8" width="6.85546875" bestFit="1" customWidth="1"/>
    <col min="9" max="9" width="7.5703125" bestFit="1" customWidth="1"/>
    <col min="10" max="10" width="12" bestFit="1" customWidth="1"/>
    <col min="11" max="11" width="10.42578125" bestFit="1" customWidth="1"/>
    <col min="12" max="12" width="7.28515625" bestFit="1" customWidth="1"/>
    <col min="13" max="13" width="6.5703125" bestFit="1" customWidth="1"/>
    <col min="14" max="17" width="7.5703125" bestFit="1" customWidth="1"/>
    <col min="18" max="18" width="7.85546875" bestFit="1" customWidth="1"/>
    <col min="19" max="19" width="8.42578125" bestFit="1" customWidth="1"/>
    <col min="20" max="20" width="7.5703125" bestFit="1" customWidth="1"/>
    <col min="21" max="21" width="6.5703125" bestFit="1" customWidth="1"/>
    <col min="22" max="22" width="11.42578125" bestFit="1" customWidth="1"/>
    <col min="23" max="23" width="8.140625" bestFit="1" customWidth="1"/>
    <col min="24" max="24" width="14.42578125" bestFit="1" customWidth="1"/>
    <col min="25" max="25" width="7.5703125" bestFit="1" customWidth="1"/>
    <col min="26" max="26" width="8.28515625" bestFit="1" customWidth="1"/>
    <col min="27" max="27" width="9" bestFit="1" customWidth="1"/>
    <col min="28" max="28" width="9.85546875" bestFit="1" customWidth="1"/>
    <col min="29" max="29" width="8.5703125" bestFit="1" customWidth="1"/>
    <col min="30" max="30" width="7.5703125" bestFit="1" customWidth="1"/>
  </cols>
  <sheetData>
    <row r="1" spans="1:31" x14ac:dyDescent="0.25">
      <c r="A1" t="s">
        <v>470</v>
      </c>
      <c r="B1" s="1" t="s">
        <v>2</v>
      </c>
      <c r="C1" t="s">
        <v>35</v>
      </c>
      <c r="D1" t="s">
        <v>5</v>
      </c>
      <c r="E1" t="s">
        <v>34</v>
      </c>
      <c r="F1" t="s">
        <v>12</v>
      </c>
      <c r="G1" t="s">
        <v>13</v>
      </c>
      <c r="H1" t="s">
        <v>14</v>
      </c>
      <c r="I1" t="s">
        <v>16</v>
      </c>
      <c r="J1" t="s">
        <v>23</v>
      </c>
      <c r="K1" t="s">
        <v>17</v>
      </c>
      <c r="L1" t="s">
        <v>19</v>
      </c>
      <c r="M1" t="s">
        <v>20</v>
      </c>
      <c r="N1" t="s">
        <v>21</v>
      </c>
      <c r="O1" t="s">
        <v>6</v>
      </c>
      <c r="P1" t="s">
        <v>9</v>
      </c>
      <c r="Q1" t="s">
        <v>10</v>
      </c>
      <c r="R1" t="s">
        <v>24</v>
      </c>
      <c r="S1" t="s">
        <v>26</v>
      </c>
      <c r="T1" t="s">
        <v>25</v>
      </c>
      <c r="U1" t="s">
        <v>28</v>
      </c>
      <c r="V1" s="2" t="s">
        <v>30</v>
      </c>
      <c r="W1" t="s">
        <v>29</v>
      </c>
      <c r="X1" s="1" t="s">
        <v>11</v>
      </c>
      <c r="Y1" t="s">
        <v>33</v>
      </c>
      <c r="Z1" t="s">
        <v>18</v>
      </c>
      <c r="AA1" t="s">
        <v>15</v>
      </c>
      <c r="AB1" t="s">
        <v>27</v>
      </c>
      <c r="AC1" t="s">
        <v>32</v>
      </c>
      <c r="AD1" t="s">
        <v>31</v>
      </c>
      <c r="AE1" s="2" t="s">
        <v>22</v>
      </c>
    </row>
    <row r="2" spans="1:31" x14ac:dyDescent="0.25">
      <c r="A2">
        <v>0.5</v>
      </c>
      <c r="B2" s="4">
        <v>125.98044444444446</v>
      </c>
      <c r="C2" s="4">
        <v>129.96727272727273</v>
      </c>
      <c r="D2" s="4">
        <v>136.07444444444448</v>
      </c>
      <c r="E2" s="4">
        <v>87.298222222222222</v>
      </c>
      <c r="F2" s="4">
        <v>141.88822222222223</v>
      </c>
      <c r="G2" s="4">
        <v>177.32022222222224</v>
      </c>
      <c r="H2" s="4">
        <v>135.5937777777778</v>
      </c>
      <c r="I2" s="4">
        <v>160.65711111111113</v>
      </c>
      <c r="J2" s="4">
        <v>118.54155555555558</v>
      </c>
      <c r="K2" s="4">
        <v>153.76963636363635</v>
      </c>
      <c r="L2" s="4">
        <v>91.464000000000013</v>
      </c>
      <c r="M2" s="4">
        <v>69.307555555555567</v>
      </c>
      <c r="N2" s="4">
        <v>139.05000000000001</v>
      </c>
      <c r="O2" s="4">
        <v>155.34272727272727</v>
      </c>
      <c r="P2" s="4">
        <v>130.28563636363634</v>
      </c>
      <c r="Q2" s="4">
        <v>168.80763636363636</v>
      </c>
      <c r="R2" s="4">
        <v>137.85977777777779</v>
      </c>
      <c r="S2" s="4">
        <v>64.958666666666673</v>
      </c>
      <c r="T2" s="4">
        <v>165.57822222222225</v>
      </c>
      <c r="U2" s="4">
        <v>85.741777777777784</v>
      </c>
      <c r="V2" s="4">
        <v>204.97</v>
      </c>
      <c r="W2" s="4">
        <v>128.22355555555558</v>
      </c>
      <c r="X2" s="4">
        <v>179.17422222222226</v>
      </c>
      <c r="Y2" s="4">
        <v>298.83733333333339</v>
      </c>
      <c r="Z2" s="4">
        <v>155.27822222222227</v>
      </c>
      <c r="AA2" s="4">
        <v>118.78475</v>
      </c>
      <c r="AB2" s="4">
        <v>231.74999999999997</v>
      </c>
      <c r="AC2" s="4">
        <v>189.52</v>
      </c>
      <c r="AD2" s="4">
        <v>137.196</v>
      </c>
      <c r="AE2" s="4">
        <v>131.88577777777778</v>
      </c>
    </row>
    <row r="3" spans="1:31" x14ac:dyDescent="0.25">
      <c r="A3">
        <v>1</v>
      </c>
      <c r="B3" s="4">
        <v>137.83688888888889</v>
      </c>
      <c r="C3" s="4">
        <v>129.96727272727273</v>
      </c>
      <c r="D3" s="4">
        <v>152.69177777777779</v>
      </c>
      <c r="E3" s="4">
        <v>94.073333333333352</v>
      </c>
      <c r="F3" s="4">
        <v>165.60111111111109</v>
      </c>
      <c r="G3" s="4">
        <v>190.73311111111116</v>
      </c>
      <c r="H3" s="4">
        <v>151.15822222222226</v>
      </c>
      <c r="I3" s="4">
        <v>160.68000000000004</v>
      </c>
      <c r="J3" s="4">
        <v>125.31666666666669</v>
      </c>
      <c r="K3" s="4">
        <v>190.756</v>
      </c>
      <c r="L3" s="4">
        <v>99.131777777777785</v>
      </c>
      <c r="M3" s="4">
        <v>78.508888888888904</v>
      </c>
      <c r="N3" s="4">
        <v>181.27999999999997</v>
      </c>
      <c r="O3" s="4">
        <v>175.83036363636361</v>
      </c>
      <c r="P3" s="4">
        <v>156.65363636363637</v>
      </c>
      <c r="Q3" s="4">
        <v>192.19799999999998</v>
      </c>
      <c r="R3" s="4">
        <v>162.19066666666669</v>
      </c>
      <c r="S3" s="4">
        <v>72.626444444444459</v>
      </c>
      <c r="T3" s="4">
        <v>201.60533333333336</v>
      </c>
      <c r="U3" s="4">
        <v>109.54622222222224</v>
      </c>
      <c r="V3" s="4">
        <v>221.10666666666668</v>
      </c>
      <c r="W3" s="4">
        <v>151.08955555555559</v>
      </c>
      <c r="X3" s="4">
        <v>223.87622222222225</v>
      </c>
      <c r="Y3" s="4">
        <v>308.49644444444448</v>
      </c>
      <c r="Z3" s="4">
        <v>171.8726666666667</v>
      </c>
      <c r="AA3" s="4">
        <v>129.36799999999999</v>
      </c>
      <c r="AB3" s="4">
        <v>307.03363636363633</v>
      </c>
      <c r="AC3" s="4">
        <v>235.04599999999999</v>
      </c>
      <c r="AD3" s="4">
        <v>181.48599999999999</v>
      </c>
      <c r="AE3" s="4">
        <v>148.68622222222223</v>
      </c>
    </row>
    <row r="4" spans="1:31" x14ac:dyDescent="0.25">
      <c r="A4">
        <v>1.5</v>
      </c>
      <c r="B4" s="4">
        <v>149.71622222222223</v>
      </c>
      <c r="C4" s="4">
        <v>134.91127272727272</v>
      </c>
      <c r="D4" s="4">
        <v>169.30911111111112</v>
      </c>
      <c r="E4" s="4">
        <v>100.82555555555555</v>
      </c>
      <c r="F4" s="4">
        <v>189.31400000000002</v>
      </c>
      <c r="G4" s="4">
        <v>204.16888888888894</v>
      </c>
      <c r="H4" s="4">
        <v>166.6768888888889</v>
      </c>
      <c r="I4" s="4">
        <v>169.30911111111112</v>
      </c>
      <c r="J4" s="4">
        <v>132.09177777777779</v>
      </c>
      <c r="K4" s="4">
        <v>227.72363636363633</v>
      </c>
      <c r="L4" s="4">
        <v>106.77666666666667</v>
      </c>
      <c r="M4" s="4">
        <v>87.687333333333342</v>
      </c>
      <c r="N4" s="4">
        <v>223.50999999999996</v>
      </c>
      <c r="O4" s="4">
        <v>196.1869090909091</v>
      </c>
      <c r="P4" s="4">
        <v>183.02163636363636</v>
      </c>
      <c r="Q4" s="4">
        <v>215.56963636363636</v>
      </c>
      <c r="R4" s="4">
        <v>186.52155555555558</v>
      </c>
      <c r="S4" s="4">
        <v>80.271333333333345</v>
      </c>
      <c r="T4" s="4">
        <v>237.65533333333335</v>
      </c>
      <c r="U4" s="4">
        <v>133.39644444444446</v>
      </c>
      <c r="V4" s="4">
        <v>237.24333333333337</v>
      </c>
      <c r="W4" s="4">
        <v>173.95555555555558</v>
      </c>
      <c r="X4" s="4">
        <v>268.57822222222228</v>
      </c>
      <c r="Y4" s="4">
        <v>361.98777777777786</v>
      </c>
      <c r="Z4" s="4">
        <v>188.49</v>
      </c>
      <c r="AA4" s="4">
        <v>139.97699999999998</v>
      </c>
      <c r="AB4" s="4">
        <v>382.33600000000001</v>
      </c>
      <c r="AC4" s="4">
        <v>280.572</v>
      </c>
      <c r="AD4" s="4">
        <v>225.77599999999998</v>
      </c>
      <c r="AE4" s="4">
        <v>165.48666666666668</v>
      </c>
    </row>
    <row r="5" spans="1:31" x14ac:dyDescent="0.25">
      <c r="A5">
        <v>2</v>
      </c>
      <c r="B5" s="4">
        <v>161.59555555555556</v>
      </c>
      <c r="C5" s="4">
        <v>146.20381818181815</v>
      </c>
      <c r="D5" s="4">
        <v>185.94933333333333</v>
      </c>
      <c r="E5" s="4">
        <v>107.62355555555558</v>
      </c>
      <c r="F5" s="4">
        <v>213.02688888888889</v>
      </c>
      <c r="G5" s="4">
        <v>217.5588888888889</v>
      </c>
      <c r="H5" s="4">
        <v>182.19555555555556</v>
      </c>
      <c r="I5" s="4">
        <v>183.75200000000004</v>
      </c>
      <c r="J5" s="4">
        <v>138.84400000000002</v>
      </c>
      <c r="K5" s="4">
        <v>264.70999999999992</v>
      </c>
      <c r="L5" s="4">
        <v>114.44444444444447</v>
      </c>
      <c r="M5" s="4">
        <v>96.934444444444466</v>
      </c>
      <c r="N5" s="4">
        <v>265.74</v>
      </c>
      <c r="O5" s="4">
        <v>215.68199999999999</v>
      </c>
      <c r="P5" s="4">
        <v>209.38963636363636</v>
      </c>
      <c r="Q5" s="4">
        <v>238.95999999999998</v>
      </c>
      <c r="R5" s="4">
        <v>210.8066666666667</v>
      </c>
      <c r="S5" s="4">
        <v>87.939111111111131</v>
      </c>
      <c r="T5" s="4">
        <v>273.68244444444446</v>
      </c>
      <c r="U5" s="4">
        <v>157.26955555555557</v>
      </c>
      <c r="V5" s="4">
        <v>253.33422222222228</v>
      </c>
      <c r="W5" s="4">
        <v>196.79866666666669</v>
      </c>
      <c r="X5" s="4">
        <v>313.28022222222228</v>
      </c>
      <c r="Y5" s="4">
        <v>415.68511111111121</v>
      </c>
      <c r="Z5" s="4">
        <v>205.10733333333337</v>
      </c>
      <c r="AA5" s="4">
        <v>150.56025</v>
      </c>
      <c r="AB5" s="4">
        <v>457.61963636363635</v>
      </c>
      <c r="AC5" s="4">
        <v>326.09799999999996</v>
      </c>
      <c r="AD5" s="4">
        <v>270.06599999999997</v>
      </c>
      <c r="AE5" s="4">
        <v>182.31000000000003</v>
      </c>
    </row>
    <row r="6" spans="1:31" x14ac:dyDescent="0.25">
      <c r="A6">
        <v>2.5</v>
      </c>
      <c r="B6" s="4">
        <v>173.452</v>
      </c>
      <c r="C6" s="4">
        <v>156.61618181818179</v>
      </c>
      <c r="D6" s="4">
        <v>202.58955555555559</v>
      </c>
      <c r="E6" s="4">
        <v>114.39866666666668</v>
      </c>
      <c r="F6" s="4">
        <v>236.73977777777785</v>
      </c>
      <c r="G6" s="4">
        <v>230.99466666666669</v>
      </c>
      <c r="H6" s="4">
        <v>197.71422222222225</v>
      </c>
      <c r="I6" s="4">
        <v>198.172</v>
      </c>
      <c r="J6" s="4">
        <v>145.59622222222222</v>
      </c>
      <c r="K6" s="4">
        <v>301.67763636363634</v>
      </c>
      <c r="L6" s="4">
        <v>122.08933333333334</v>
      </c>
      <c r="M6" s="4">
        <v>106.15866666666668</v>
      </c>
      <c r="N6" s="4">
        <v>307.96999999999997</v>
      </c>
      <c r="O6" s="4">
        <v>235.1958181818182</v>
      </c>
      <c r="P6" s="4">
        <v>235.75763636363635</v>
      </c>
      <c r="Q6" s="4">
        <v>262.33163636363639</v>
      </c>
      <c r="R6" s="4">
        <v>235.11466666666669</v>
      </c>
      <c r="S6" s="4">
        <v>95.584000000000017</v>
      </c>
      <c r="T6" s="4">
        <v>309.7095555555556</v>
      </c>
      <c r="U6" s="4">
        <v>181.11977777777781</v>
      </c>
      <c r="V6" s="4">
        <v>269.49377777777778</v>
      </c>
      <c r="W6" s="4">
        <v>219.66466666666668</v>
      </c>
      <c r="X6" s="4">
        <v>358.00511111111115</v>
      </c>
      <c r="Y6" s="4">
        <v>469.3824444444445</v>
      </c>
      <c r="Z6" s="4">
        <v>221.72466666666671</v>
      </c>
      <c r="AA6" s="4">
        <v>161.16925000000001</v>
      </c>
      <c r="AB6" s="4">
        <v>532.92200000000003</v>
      </c>
      <c r="AC6" s="4">
        <v>371.62399999999997</v>
      </c>
      <c r="AD6" s="4">
        <v>314.35599999999999</v>
      </c>
      <c r="AE6" s="4">
        <v>199.11044444444448</v>
      </c>
    </row>
    <row r="7" spans="1:31" x14ac:dyDescent="0.25">
      <c r="A7">
        <v>3</v>
      </c>
      <c r="B7" s="4">
        <v>183.43155555555558</v>
      </c>
      <c r="C7" s="4">
        <v>170.90509090909092</v>
      </c>
      <c r="D7" s="4">
        <v>216.91800000000003</v>
      </c>
      <c r="E7" s="4">
        <v>120.92200000000001</v>
      </c>
      <c r="F7" s="4">
        <v>253.60888888888891</v>
      </c>
      <c r="G7" s="4">
        <v>242.9655555555556</v>
      </c>
      <c r="H7" s="4">
        <v>199.04177777777778</v>
      </c>
      <c r="I7" s="4">
        <v>212.59200000000001</v>
      </c>
      <c r="J7" s="4">
        <v>152.14244444444446</v>
      </c>
      <c r="K7" s="4">
        <v>337.63399999999996</v>
      </c>
      <c r="L7" s="4">
        <v>129.43666666666667</v>
      </c>
      <c r="M7" s="4">
        <v>114.12400000000001</v>
      </c>
      <c r="N7" s="4">
        <v>349.88163636363635</v>
      </c>
      <c r="O7" s="4">
        <v>254.76581818181816</v>
      </c>
      <c r="P7" s="4">
        <v>262.12563636363637</v>
      </c>
      <c r="Q7" s="4">
        <v>286.13399999999996</v>
      </c>
      <c r="R7" s="4">
        <v>247.56622222222225</v>
      </c>
      <c r="S7" s="4">
        <v>102.24466666666669</v>
      </c>
      <c r="T7" s="4">
        <v>334.33800000000002</v>
      </c>
      <c r="U7" s="4">
        <v>202.06311111111114</v>
      </c>
      <c r="V7" s="4">
        <v>286.9351111111111</v>
      </c>
      <c r="W7" s="4">
        <v>238.70822222222228</v>
      </c>
      <c r="X7" s="4">
        <v>387.57755555555565</v>
      </c>
      <c r="Y7" s="4">
        <v>509.50666666666672</v>
      </c>
      <c r="Z7" s="4">
        <v>238.29622222222227</v>
      </c>
      <c r="AA7" s="4">
        <v>170.90275000000003</v>
      </c>
      <c r="AB7" s="4">
        <v>608.20563636363624</v>
      </c>
      <c r="AC7" s="4">
        <v>403.64763636363631</v>
      </c>
      <c r="AD7" s="4">
        <v>379.452</v>
      </c>
      <c r="AE7" s="4">
        <v>212.93533333333335</v>
      </c>
    </row>
    <row r="8" spans="1:31" x14ac:dyDescent="0.25">
      <c r="A8">
        <v>3.5</v>
      </c>
      <c r="B8" s="4">
        <v>193.38822222222223</v>
      </c>
      <c r="C8" s="4">
        <v>189.44509090909091</v>
      </c>
      <c r="D8" s="4">
        <v>231.22355555555558</v>
      </c>
      <c r="E8" s="4">
        <v>127.44533333333335</v>
      </c>
      <c r="F8" s="4">
        <v>270.47800000000001</v>
      </c>
      <c r="G8" s="4">
        <v>254.95933333333338</v>
      </c>
      <c r="H8" s="4">
        <v>200.39222222222224</v>
      </c>
      <c r="I8" s="4">
        <v>227.01200000000003</v>
      </c>
      <c r="J8" s="4">
        <v>158.68866666666671</v>
      </c>
      <c r="K8" s="4">
        <v>373.57163636363629</v>
      </c>
      <c r="L8" s="4">
        <v>136.71533333333335</v>
      </c>
      <c r="M8" s="4">
        <v>122.08933333333334</v>
      </c>
      <c r="N8" s="4">
        <v>391.81200000000001</v>
      </c>
      <c r="O8" s="4">
        <v>274.29836363636366</v>
      </c>
      <c r="P8" s="4">
        <v>288.49363636363637</v>
      </c>
      <c r="Q8" s="4">
        <v>309.91763636363635</v>
      </c>
      <c r="R8" s="4">
        <v>259.94911111111111</v>
      </c>
      <c r="S8" s="4">
        <v>108.90533333333333</v>
      </c>
      <c r="T8" s="4">
        <v>358.96644444444451</v>
      </c>
      <c r="U8" s="4">
        <v>223.0064444444445</v>
      </c>
      <c r="V8" s="4">
        <v>304.42222222222227</v>
      </c>
      <c r="W8" s="4">
        <v>257.72888888888889</v>
      </c>
      <c r="X8" s="4">
        <v>417.15000000000009</v>
      </c>
      <c r="Y8" s="4">
        <v>549.81400000000008</v>
      </c>
      <c r="Z8" s="4">
        <v>254.93644444444445</v>
      </c>
      <c r="AA8" s="4">
        <v>180.66199999999998</v>
      </c>
      <c r="AB8" s="4">
        <v>683.50800000000004</v>
      </c>
      <c r="AC8" s="4">
        <v>435.69</v>
      </c>
      <c r="AD8" s="4">
        <v>444.548</v>
      </c>
      <c r="AE8" s="4">
        <v>226.76022222222224</v>
      </c>
    </row>
    <row r="9" spans="1:31" x14ac:dyDescent="0.25">
      <c r="A9">
        <v>4</v>
      </c>
      <c r="B9" s="4">
        <v>203.3906666666667</v>
      </c>
      <c r="C9" s="4">
        <v>194.22054545454543</v>
      </c>
      <c r="D9" s="4">
        <v>245.52911111111112</v>
      </c>
      <c r="E9" s="4">
        <v>133.92288888888891</v>
      </c>
      <c r="F9" s="4">
        <v>287.30133333333333</v>
      </c>
      <c r="G9" s="4">
        <v>266.93022222222226</v>
      </c>
      <c r="H9" s="4">
        <v>201.71977777777781</v>
      </c>
      <c r="I9" s="4">
        <v>241.40911111111114</v>
      </c>
      <c r="J9" s="4">
        <v>165.23488888888892</v>
      </c>
      <c r="K9" s="4">
        <v>409.52799999999996</v>
      </c>
      <c r="L9" s="4">
        <v>144.06266666666667</v>
      </c>
      <c r="M9" s="4">
        <v>130.07755555555556</v>
      </c>
      <c r="N9" s="4">
        <v>433.72363636363633</v>
      </c>
      <c r="O9" s="4">
        <v>293.79345454545449</v>
      </c>
      <c r="P9" s="4">
        <v>314.86163636363631</v>
      </c>
      <c r="Q9" s="4">
        <v>333.71999999999997</v>
      </c>
      <c r="R9" s="4">
        <v>272.35488888888887</v>
      </c>
      <c r="S9" s="4">
        <v>115.56600000000002</v>
      </c>
      <c r="T9" s="4">
        <v>383.6177777777778</v>
      </c>
      <c r="U9" s="4">
        <v>243.9726666666667</v>
      </c>
      <c r="V9" s="4">
        <v>321.90933333333339</v>
      </c>
      <c r="W9" s="4">
        <v>276.77244444444449</v>
      </c>
      <c r="X9" s="4">
        <v>446.72244444444448</v>
      </c>
      <c r="Y9" s="4">
        <v>590.1442222222222</v>
      </c>
      <c r="Z9" s="4">
        <v>271.53088888888891</v>
      </c>
      <c r="AA9" s="4">
        <v>190.3955</v>
      </c>
      <c r="AB9" s="4">
        <v>758.79163636363637</v>
      </c>
      <c r="AC9" s="4">
        <v>467.71363636363634</v>
      </c>
      <c r="AD9" s="4">
        <v>509.64399999999995</v>
      </c>
      <c r="AE9" s="4">
        <v>240.58511111111116</v>
      </c>
    </row>
    <row r="10" spans="1:31" x14ac:dyDescent="0.25">
      <c r="A10">
        <v>4.5</v>
      </c>
      <c r="B10" s="4">
        <v>213.37022222222222</v>
      </c>
      <c r="C10" s="4">
        <v>195.41909090909087</v>
      </c>
      <c r="D10" s="4">
        <v>259.81177777777782</v>
      </c>
      <c r="E10" s="4">
        <v>140.46911111111112</v>
      </c>
      <c r="F10" s="4">
        <v>304.19333333333338</v>
      </c>
      <c r="G10" s="4">
        <v>278.90111111111111</v>
      </c>
      <c r="H10" s="4">
        <v>203.04733333333334</v>
      </c>
      <c r="I10" s="4">
        <v>255.82911111111113</v>
      </c>
      <c r="J10" s="4">
        <v>171.75822222222226</v>
      </c>
      <c r="K10" s="4">
        <v>445.46563636363635</v>
      </c>
      <c r="L10" s="4">
        <v>151.36422222222222</v>
      </c>
      <c r="M10" s="4">
        <v>138.04288888888891</v>
      </c>
      <c r="N10" s="4">
        <v>475.65399999999994</v>
      </c>
      <c r="O10" s="4">
        <v>313.43836363636365</v>
      </c>
      <c r="P10" s="4">
        <v>341.22963636363636</v>
      </c>
      <c r="Q10" s="4">
        <v>357.50363636363636</v>
      </c>
      <c r="R10" s="4">
        <v>284.76066666666668</v>
      </c>
      <c r="S10" s="4">
        <v>122.2037777777778</v>
      </c>
      <c r="T10" s="4">
        <v>408.29200000000003</v>
      </c>
      <c r="U10" s="4">
        <v>264.93888888888893</v>
      </c>
      <c r="V10" s="4">
        <v>339.37355555555564</v>
      </c>
      <c r="W10" s="4">
        <v>295.79311111111116</v>
      </c>
      <c r="X10" s="4">
        <v>476.29488888888898</v>
      </c>
      <c r="Y10" s="4">
        <v>630.24555555555571</v>
      </c>
      <c r="Z10" s="4">
        <v>288.14822222222227</v>
      </c>
      <c r="AA10" s="4">
        <v>200.10324999999997</v>
      </c>
      <c r="AB10" s="4">
        <v>834.09399999999994</v>
      </c>
      <c r="AC10" s="4">
        <v>499.75600000000003</v>
      </c>
      <c r="AD10" s="4">
        <v>574.7399999999999</v>
      </c>
      <c r="AE10" s="4">
        <v>254.43288888888893</v>
      </c>
    </row>
    <row r="11" spans="1:31" x14ac:dyDescent="0.25">
      <c r="A11">
        <v>5</v>
      </c>
      <c r="B11" s="4">
        <v>223.3497777777778</v>
      </c>
      <c r="C11" s="4">
        <v>195.62509090909089</v>
      </c>
      <c r="D11" s="4">
        <v>274.14022222222223</v>
      </c>
      <c r="E11" s="4">
        <v>146.96955555555556</v>
      </c>
      <c r="F11" s="4">
        <v>321.03955555555558</v>
      </c>
      <c r="G11" s="4">
        <v>290.89488888888894</v>
      </c>
      <c r="H11" s="4">
        <v>204.3748888888889</v>
      </c>
      <c r="I11" s="4">
        <v>270.24911111111112</v>
      </c>
      <c r="J11" s="4">
        <v>178.32733333333337</v>
      </c>
      <c r="K11" s="4">
        <v>481.42199999999997</v>
      </c>
      <c r="L11" s="4">
        <v>158.68866666666671</v>
      </c>
      <c r="M11" s="4">
        <v>146.0311111111111</v>
      </c>
      <c r="N11" s="4">
        <v>517.56563636363637</v>
      </c>
      <c r="O11" s="4">
        <v>326.09799999999996</v>
      </c>
      <c r="P11" s="4">
        <v>367.5976363636363</v>
      </c>
      <c r="Q11" s="4">
        <v>381.30599999999998</v>
      </c>
      <c r="R11" s="4">
        <v>297.18933333333337</v>
      </c>
      <c r="S11" s="4">
        <v>128.86444444444444</v>
      </c>
      <c r="T11" s="4">
        <v>432.92044444444446</v>
      </c>
      <c r="U11" s="4">
        <v>285.88222222222225</v>
      </c>
      <c r="V11" s="4">
        <v>356.8606666666667</v>
      </c>
      <c r="W11" s="4">
        <v>314.81377777777777</v>
      </c>
      <c r="X11" s="4">
        <v>505.86733333333342</v>
      </c>
      <c r="Y11" s="4">
        <v>670.57577777777794</v>
      </c>
      <c r="Z11" s="4">
        <v>304.78844444444451</v>
      </c>
      <c r="AA11" s="4">
        <v>209.83674999999997</v>
      </c>
      <c r="AB11" s="4">
        <v>909.37763636363627</v>
      </c>
      <c r="AC11" s="4">
        <v>531.77963636363631</v>
      </c>
      <c r="AD11" s="4">
        <v>639.83600000000001</v>
      </c>
      <c r="AE11" s="4">
        <v>268.23488888888892</v>
      </c>
    </row>
    <row r="12" spans="1:31" x14ac:dyDescent="0.25">
      <c r="A12">
        <v>5.5</v>
      </c>
      <c r="B12" s="4">
        <v>232.34511111111115</v>
      </c>
      <c r="C12" s="4">
        <v>223.13545454545454</v>
      </c>
      <c r="D12" s="4">
        <v>278.44333333333338</v>
      </c>
      <c r="E12" s="4">
        <v>152.05088888888892</v>
      </c>
      <c r="F12" s="4">
        <v>334.91022222222222</v>
      </c>
      <c r="G12" s="4">
        <v>298.31088888888894</v>
      </c>
      <c r="H12" s="4">
        <v>208.26600000000002</v>
      </c>
      <c r="I12" s="4">
        <v>284.76066666666668</v>
      </c>
      <c r="J12" s="4">
        <v>184.43866666666671</v>
      </c>
      <c r="K12" s="4">
        <v>513.85763636363629</v>
      </c>
      <c r="L12" s="4">
        <v>165.23488888888892</v>
      </c>
      <c r="M12" s="4">
        <v>152.80622222222226</v>
      </c>
      <c r="N12" s="4">
        <v>528.80200000000002</v>
      </c>
      <c r="O12" s="4">
        <v>352.29745454545451</v>
      </c>
      <c r="P12" s="4">
        <v>393.96563636363635</v>
      </c>
      <c r="Q12" s="4">
        <v>404.79</v>
      </c>
      <c r="R12" s="4">
        <v>305.79555555555561</v>
      </c>
      <c r="S12" s="4">
        <v>134.72400000000002</v>
      </c>
      <c r="T12" s="4">
        <v>449.17155555555564</v>
      </c>
      <c r="U12" s="4">
        <v>295.19800000000004</v>
      </c>
      <c r="V12" s="4">
        <v>366.2451111111111</v>
      </c>
      <c r="W12" s="4">
        <v>327.60866666666669</v>
      </c>
      <c r="X12" s="4">
        <v>529.76333333333343</v>
      </c>
      <c r="Y12" s="4">
        <v>710.88311111111113</v>
      </c>
      <c r="Z12" s="4">
        <v>321.36000000000007</v>
      </c>
      <c r="AA12" s="4">
        <v>217.07249999999996</v>
      </c>
      <c r="AB12" s="4">
        <v>949.75363636363625</v>
      </c>
      <c r="AC12" s="4">
        <v>556.20000000000005</v>
      </c>
      <c r="AD12" s="4">
        <v>690.92399999999998</v>
      </c>
      <c r="AE12" s="4">
        <v>279.6106666666667</v>
      </c>
    </row>
    <row r="13" spans="1:31" x14ac:dyDescent="0.25">
      <c r="A13">
        <v>6</v>
      </c>
      <c r="B13" s="4">
        <v>241.2946666666667</v>
      </c>
      <c r="C13" s="4">
        <v>246.41345454545456</v>
      </c>
      <c r="D13" s="4">
        <v>282.79222222222228</v>
      </c>
      <c r="E13" s="4">
        <v>157.13222222222225</v>
      </c>
      <c r="F13" s="4">
        <v>348.80377777777778</v>
      </c>
      <c r="G13" s="4">
        <v>305.72688888888894</v>
      </c>
      <c r="H13" s="4">
        <v>212.13422222222226</v>
      </c>
      <c r="I13" s="4">
        <v>299.3180000000001</v>
      </c>
      <c r="J13" s="4">
        <v>190.52711111111114</v>
      </c>
      <c r="K13" s="4">
        <v>546.31200000000001</v>
      </c>
      <c r="L13" s="4">
        <v>171.75822222222226</v>
      </c>
      <c r="M13" s="4">
        <v>159.55844444444446</v>
      </c>
      <c r="N13" s="4">
        <v>540.01963636363632</v>
      </c>
      <c r="O13" s="4">
        <v>365.53763636363635</v>
      </c>
      <c r="P13" s="4">
        <v>420.33363636363634</v>
      </c>
      <c r="Q13" s="4">
        <v>428.27399999999994</v>
      </c>
      <c r="R13" s="4">
        <v>314.47044444444447</v>
      </c>
      <c r="S13" s="4">
        <v>140.62933333333334</v>
      </c>
      <c r="T13" s="4">
        <v>465.37688888888891</v>
      </c>
      <c r="U13" s="4">
        <v>304.51377777777776</v>
      </c>
      <c r="V13" s="4">
        <v>375.62955555555567</v>
      </c>
      <c r="W13" s="4">
        <v>340.35777777777781</v>
      </c>
      <c r="X13" s="4">
        <v>553.68222222222232</v>
      </c>
      <c r="Y13" s="4">
        <v>751.00733333333346</v>
      </c>
      <c r="Z13" s="4">
        <v>337.97733333333338</v>
      </c>
      <c r="AA13" s="4">
        <v>224.30824999999999</v>
      </c>
      <c r="AB13" s="4">
        <v>990.12963636363634</v>
      </c>
      <c r="AC13" s="4">
        <v>580.60163636363632</v>
      </c>
      <c r="AD13" s="4">
        <v>742.01199999999994</v>
      </c>
      <c r="AE13" s="4">
        <v>291.00933333333336</v>
      </c>
    </row>
    <row r="14" spans="1:31" x14ac:dyDescent="0.25">
      <c r="A14">
        <v>6.5</v>
      </c>
      <c r="B14" s="4">
        <v>250.29000000000002</v>
      </c>
      <c r="C14" s="4">
        <v>261.5450909090909</v>
      </c>
      <c r="D14" s="4">
        <v>287.11822222222224</v>
      </c>
      <c r="E14" s="4">
        <v>162.21355555555559</v>
      </c>
      <c r="F14" s="4">
        <v>362.67444444444448</v>
      </c>
      <c r="G14" s="4">
        <v>313.16577777777781</v>
      </c>
      <c r="H14" s="4">
        <v>216.02533333333335</v>
      </c>
      <c r="I14" s="4">
        <v>313.8295555555556</v>
      </c>
      <c r="J14" s="4">
        <v>196.59266666666667</v>
      </c>
      <c r="K14" s="4">
        <v>578.74763636363639</v>
      </c>
      <c r="L14" s="4">
        <v>178.32733333333337</v>
      </c>
      <c r="M14" s="4">
        <v>166.33355555555559</v>
      </c>
      <c r="N14" s="4">
        <v>551.25599999999997</v>
      </c>
      <c r="O14" s="4">
        <v>379.92018181818179</v>
      </c>
      <c r="P14" s="4">
        <v>446.70163636363634</v>
      </c>
      <c r="Q14" s="4">
        <v>451.75799999999998</v>
      </c>
      <c r="R14" s="4">
        <v>323.09955555555558</v>
      </c>
      <c r="S14" s="4">
        <v>146.48888888888891</v>
      </c>
      <c r="T14" s="4">
        <v>481.60511111111117</v>
      </c>
      <c r="U14" s="4">
        <v>313.8295555555556</v>
      </c>
      <c r="V14" s="4">
        <v>384.96822222222227</v>
      </c>
      <c r="W14" s="4">
        <v>353.12977777777786</v>
      </c>
      <c r="X14" s="4">
        <v>577.57822222222228</v>
      </c>
      <c r="Y14" s="4">
        <v>791.31466666666677</v>
      </c>
      <c r="Z14" s="4">
        <v>354.64044444444448</v>
      </c>
      <c r="AA14" s="4">
        <v>231.56975000000003</v>
      </c>
      <c r="AB14" s="4">
        <v>1030.5056363636363</v>
      </c>
      <c r="AC14" s="4">
        <v>605.02200000000005</v>
      </c>
      <c r="AD14" s="4">
        <v>793.09999999999991</v>
      </c>
      <c r="AE14" s="4">
        <v>302.3851111111112</v>
      </c>
    </row>
    <row r="15" spans="1:31" x14ac:dyDescent="0.25">
      <c r="A15">
        <v>7</v>
      </c>
      <c r="B15" s="4">
        <v>259.28533333333337</v>
      </c>
      <c r="C15" s="4">
        <v>272.63163636363635</v>
      </c>
      <c r="D15" s="4">
        <v>291.42133333333334</v>
      </c>
      <c r="E15" s="4">
        <v>167.29488888888892</v>
      </c>
      <c r="F15" s="4">
        <v>376.54511111111111</v>
      </c>
      <c r="G15" s="4">
        <v>320.60466666666673</v>
      </c>
      <c r="H15" s="4">
        <v>219.89355555555559</v>
      </c>
      <c r="I15" s="4">
        <v>328.36400000000009</v>
      </c>
      <c r="J15" s="4">
        <v>202.70400000000001</v>
      </c>
      <c r="K15" s="4">
        <v>611.202</v>
      </c>
      <c r="L15" s="4">
        <v>184.87355555555558</v>
      </c>
      <c r="M15" s="4">
        <v>173.13155555555556</v>
      </c>
      <c r="N15" s="4">
        <v>562.47363636363639</v>
      </c>
      <c r="O15" s="4">
        <v>394.37763636363638</v>
      </c>
      <c r="P15" s="4">
        <v>473.06963636363633</v>
      </c>
      <c r="Q15" s="4">
        <v>475.24199999999996</v>
      </c>
      <c r="R15" s="4">
        <v>331.75155555555557</v>
      </c>
      <c r="S15" s="4">
        <v>152.37133333333335</v>
      </c>
      <c r="T15" s="4">
        <v>497.81044444444456</v>
      </c>
      <c r="U15" s="4">
        <v>323.14533333333344</v>
      </c>
      <c r="V15" s="4">
        <v>394.35266666666666</v>
      </c>
      <c r="W15" s="4">
        <v>365.90177777777785</v>
      </c>
      <c r="X15" s="4">
        <v>601.47422222222224</v>
      </c>
      <c r="Y15" s="4">
        <v>831.64488888888889</v>
      </c>
      <c r="Z15" s="4">
        <v>371.25777777777779</v>
      </c>
      <c r="AA15" s="4">
        <v>238.77975000000001</v>
      </c>
      <c r="AB15" s="4">
        <v>1070.8816363636365</v>
      </c>
      <c r="AC15" s="4">
        <v>629.42363636363643</v>
      </c>
      <c r="AD15" s="4">
        <v>844.18799999999987</v>
      </c>
      <c r="AE15" s="4">
        <v>313.76088888888893</v>
      </c>
    </row>
    <row r="16" spans="1:31" x14ac:dyDescent="0.25">
      <c r="A16">
        <v>7.5</v>
      </c>
      <c r="B16" s="4">
        <v>268.25777777777779</v>
      </c>
      <c r="C16" s="4">
        <v>273.75527272727271</v>
      </c>
      <c r="D16" s="4">
        <v>295.74733333333342</v>
      </c>
      <c r="E16" s="4">
        <v>172.3991111111111</v>
      </c>
      <c r="F16" s="4">
        <v>390.39288888888893</v>
      </c>
      <c r="G16" s="4">
        <v>328.02066666666673</v>
      </c>
      <c r="H16" s="4">
        <v>223.78466666666668</v>
      </c>
      <c r="I16" s="4">
        <v>342.89844444444452</v>
      </c>
      <c r="J16" s="4">
        <v>208.79244444444447</v>
      </c>
      <c r="K16" s="4">
        <v>643.63763636363637</v>
      </c>
      <c r="L16" s="4">
        <v>191.39688888888892</v>
      </c>
      <c r="M16" s="4">
        <v>179.86088888888889</v>
      </c>
      <c r="N16" s="4">
        <v>573.71</v>
      </c>
      <c r="O16" s="4">
        <v>408.14218181818177</v>
      </c>
      <c r="P16" s="4">
        <v>499.43763636363633</v>
      </c>
      <c r="Q16" s="4">
        <v>498.726</v>
      </c>
      <c r="R16" s="4">
        <v>340.40355555555561</v>
      </c>
      <c r="S16" s="4">
        <v>158.2537777777778</v>
      </c>
      <c r="T16" s="4">
        <v>514.0386666666667</v>
      </c>
      <c r="U16" s="4">
        <v>332.46111111111117</v>
      </c>
      <c r="V16" s="4">
        <v>403.69133333333343</v>
      </c>
      <c r="W16" s="4">
        <v>378.65088888888891</v>
      </c>
      <c r="X16" s="4">
        <v>625.41600000000005</v>
      </c>
      <c r="Y16" s="4">
        <v>858.37911111111123</v>
      </c>
      <c r="Z16" s="4">
        <v>387.89800000000002</v>
      </c>
      <c r="AA16" s="4">
        <v>246.04124999999999</v>
      </c>
      <c r="AB16" s="4">
        <v>1111.2576363636363</v>
      </c>
      <c r="AC16" s="4">
        <v>653.84399999999994</v>
      </c>
      <c r="AD16" s="4">
        <v>895.27599999999995</v>
      </c>
      <c r="AE16" s="4">
        <v>325.15955555555558</v>
      </c>
    </row>
    <row r="17" spans="1:31" x14ac:dyDescent="0.25">
      <c r="A17">
        <v>8</v>
      </c>
      <c r="B17" s="4">
        <v>277.23022222222227</v>
      </c>
      <c r="C17" s="4">
        <v>281.05890909090908</v>
      </c>
      <c r="D17" s="4">
        <v>300.07333333333338</v>
      </c>
      <c r="E17" s="4">
        <v>177.45755555555559</v>
      </c>
      <c r="F17" s="4">
        <v>404.28644444444444</v>
      </c>
      <c r="G17" s="4">
        <v>335.4595555555556</v>
      </c>
      <c r="H17" s="4">
        <v>227.6757777777778</v>
      </c>
      <c r="I17" s="4">
        <v>357.41000000000008</v>
      </c>
      <c r="J17" s="4">
        <v>214.92666666666673</v>
      </c>
      <c r="K17" s="4">
        <v>676.09199999999987</v>
      </c>
      <c r="L17" s="4">
        <v>197.94311111111114</v>
      </c>
      <c r="M17" s="4">
        <v>186.6588888888889</v>
      </c>
      <c r="N17" s="4">
        <v>584.92763636363622</v>
      </c>
      <c r="O17" s="4">
        <v>421.94418181818179</v>
      </c>
      <c r="P17" s="4">
        <v>525.80563636363638</v>
      </c>
      <c r="Q17" s="4">
        <v>522.21</v>
      </c>
      <c r="R17" s="4">
        <v>349.0555555555556</v>
      </c>
      <c r="S17" s="4">
        <v>164.11333333333334</v>
      </c>
      <c r="T17" s="4">
        <v>530.26688888888884</v>
      </c>
      <c r="U17" s="4">
        <v>341.75400000000002</v>
      </c>
      <c r="V17" s="4">
        <v>413.07577777777783</v>
      </c>
      <c r="W17" s="4">
        <v>391.42288888888891</v>
      </c>
      <c r="X17" s="4">
        <v>649.2891111111112</v>
      </c>
      <c r="Y17" s="4">
        <v>885.31933333333347</v>
      </c>
      <c r="Z17" s="4">
        <v>404.49244444444452</v>
      </c>
      <c r="AA17" s="4">
        <v>253.25124999999997</v>
      </c>
      <c r="AB17" s="4">
        <v>1151.6336363636362</v>
      </c>
      <c r="AC17" s="4">
        <v>678.24563636363644</v>
      </c>
      <c r="AD17" s="4">
        <v>946.36399999999981</v>
      </c>
      <c r="AE17" s="4">
        <v>336.53533333333337</v>
      </c>
    </row>
    <row r="18" spans="1:31" x14ac:dyDescent="0.25">
      <c r="A18">
        <v>8.5</v>
      </c>
      <c r="B18" s="4">
        <v>286.20266666666674</v>
      </c>
      <c r="C18" s="4">
        <v>286.88309090909087</v>
      </c>
      <c r="D18" s="4">
        <v>304.39933333333335</v>
      </c>
      <c r="E18" s="4">
        <v>182.53888888888889</v>
      </c>
      <c r="F18" s="4">
        <v>418.18</v>
      </c>
      <c r="G18" s="4">
        <v>342.89844444444452</v>
      </c>
      <c r="H18" s="4">
        <v>231.52111111111114</v>
      </c>
      <c r="I18" s="4">
        <v>371.92155555555564</v>
      </c>
      <c r="J18" s="4">
        <v>221.01511111111114</v>
      </c>
      <c r="K18" s="4">
        <v>708.52763636363625</v>
      </c>
      <c r="L18" s="4">
        <v>204.46644444444445</v>
      </c>
      <c r="M18" s="4">
        <v>193.38822222222223</v>
      </c>
      <c r="N18" s="4">
        <v>596.16399999999999</v>
      </c>
      <c r="O18" s="4">
        <v>435.70872727272729</v>
      </c>
      <c r="P18" s="4">
        <v>552.17363636363643</v>
      </c>
      <c r="Q18" s="4">
        <v>545.69399999999996</v>
      </c>
      <c r="R18" s="4">
        <v>357.68466666666671</v>
      </c>
      <c r="S18" s="4">
        <v>169.99577777777779</v>
      </c>
      <c r="T18" s="4">
        <v>546.47222222222229</v>
      </c>
      <c r="U18" s="4">
        <v>351.09266666666667</v>
      </c>
      <c r="V18" s="4">
        <v>422.41444444444454</v>
      </c>
      <c r="W18" s="4">
        <v>404.19488888888895</v>
      </c>
      <c r="X18" s="4">
        <v>673.20800000000008</v>
      </c>
      <c r="Y18" s="4">
        <v>912.25955555555572</v>
      </c>
      <c r="Z18" s="4">
        <v>421.10977777777777</v>
      </c>
      <c r="AA18" s="4">
        <v>260.46125000000001</v>
      </c>
      <c r="AB18" s="4">
        <v>1192.0096363636364</v>
      </c>
      <c r="AC18" s="4">
        <v>702.66599999999994</v>
      </c>
      <c r="AD18" s="4">
        <v>997.452</v>
      </c>
      <c r="AE18" s="4">
        <v>347.93400000000003</v>
      </c>
    </row>
    <row r="19" spans="1:31" x14ac:dyDescent="0.25">
      <c r="A19">
        <v>9</v>
      </c>
      <c r="B19" s="4">
        <v>295.19800000000004</v>
      </c>
      <c r="C19" s="4">
        <v>287.46363636363634</v>
      </c>
      <c r="D19" s="4">
        <v>308.72533333333337</v>
      </c>
      <c r="E19" s="4">
        <v>187.62022222222222</v>
      </c>
      <c r="F19" s="4">
        <v>432.02777777777789</v>
      </c>
      <c r="G19" s="4">
        <v>350.31444444444446</v>
      </c>
      <c r="H19" s="4">
        <v>235.43511111111115</v>
      </c>
      <c r="I19" s="4">
        <v>386.45600000000007</v>
      </c>
      <c r="J19" s="4">
        <v>227.10355555555557</v>
      </c>
      <c r="K19" s="4">
        <v>740.98199999999997</v>
      </c>
      <c r="L19" s="4">
        <v>211.03555555555559</v>
      </c>
      <c r="M19" s="4">
        <v>200.18622222222223</v>
      </c>
      <c r="N19" s="4">
        <v>607.38163636363629</v>
      </c>
      <c r="O19" s="4">
        <v>449.36090909090905</v>
      </c>
      <c r="P19" s="4">
        <v>578.54163636363637</v>
      </c>
      <c r="Q19" s="4">
        <v>569.178</v>
      </c>
      <c r="R19" s="4">
        <v>366.38244444444445</v>
      </c>
      <c r="S19" s="4">
        <v>175.87822222222226</v>
      </c>
      <c r="T19" s="4">
        <v>562.70044444444443</v>
      </c>
      <c r="U19" s="4">
        <v>360.40844444444451</v>
      </c>
      <c r="V19" s="4">
        <v>431.77600000000001</v>
      </c>
      <c r="W19" s="4">
        <v>416.94400000000002</v>
      </c>
      <c r="X19" s="4">
        <v>697.10400000000004</v>
      </c>
      <c r="Y19" s="4">
        <v>938.99377777777784</v>
      </c>
      <c r="Z19" s="4">
        <v>437.75000000000006</v>
      </c>
      <c r="AA19" s="4">
        <v>267.72274999999996</v>
      </c>
      <c r="AB19" s="4">
        <v>1232.3856363636364</v>
      </c>
      <c r="AC19" s="4">
        <v>727.06763636363632</v>
      </c>
      <c r="AD19" s="4">
        <v>1048.54</v>
      </c>
      <c r="AE19" s="4">
        <v>359.30977777777775</v>
      </c>
    </row>
    <row r="20" spans="1:31" x14ac:dyDescent="0.25">
      <c r="A20">
        <v>9.5</v>
      </c>
      <c r="B20" s="4">
        <v>304.19333333333338</v>
      </c>
      <c r="C20" s="4">
        <v>287.72581818181817</v>
      </c>
      <c r="D20" s="4">
        <v>313.05133333333339</v>
      </c>
      <c r="E20" s="4">
        <v>192.72444444444449</v>
      </c>
      <c r="F20" s="4">
        <v>445.89844444444452</v>
      </c>
      <c r="G20" s="4">
        <v>357.75333333333339</v>
      </c>
      <c r="H20" s="4">
        <v>239.30333333333334</v>
      </c>
      <c r="I20" s="4">
        <v>401.01333333333338</v>
      </c>
      <c r="J20" s="4">
        <v>233.21488888888891</v>
      </c>
      <c r="K20" s="4">
        <v>773.41763636363635</v>
      </c>
      <c r="L20" s="4">
        <v>217.5588888888889</v>
      </c>
      <c r="M20" s="4">
        <v>206.91555555555558</v>
      </c>
      <c r="N20" s="4">
        <v>618.61799999999994</v>
      </c>
      <c r="O20" s="4">
        <v>462.13290909090904</v>
      </c>
      <c r="P20" s="4">
        <v>604.90963636363631</v>
      </c>
      <c r="Q20" s="4">
        <v>592.66200000000003</v>
      </c>
      <c r="R20" s="4">
        <v>375.01155555555562</v>
      </c>
      <c r="S20" s="4">
        <v>181.73777777777784</v>
      </c>
      <c r="T20" s="4">
        <v>578.92866666666669</v>
      </c>
      <c r="U20" s="4">
        <v>369.72422222222224</v>
      </c>
      <c r="V20" s="4">
        <v>441.16044444444452</v>
      </c>
      <c r="W20" s="4">
        <v>429.69311111111114</v>
      </c>
      <c r="X20" s="4">
        <v>721.02288888888893</v>
      </c>
      <c r="Y20" s="4">
        <v>966.11711111111117</v>
      </c>
      <c r="Z20" s="4">
        <v>454.36733333333342</v>
      </c>
      <c r="AA20" s="4">
        <v>274.95850000000002</v>
      </c>
      <c r="AB20" s="4">
        <v>1272.7616363636362</v>
      </c>
      <c r="AC20" s="4">
        <v>751.48799999999994</v>
      </c>
      <c r="AD20" s="4">
        <v>1099.6279999999999</v>
      </c>
      <c r="AE20" s="4">
        <v>370.6855555555556</v>
      </c>
    </row>
    <row r="21" spans="1:31" x14ac:dyDescent="0.25">
      <c r="A21">
        <v>10</v>
      </c>
      <c r="B21" s="4">
        <v>313.16577777777781</v>
      </c>
      <c r="C21" s="4">
        <v>287.95054545454542</v>
      </c>
      <c r="D21" s="4">
        <v>317.40022222222223</v>
      </c>
      <c r="E21" s="4">
        <v>197.78288888888892</v>
      </c>
      <c r="F21" s="4">
        <v>459.79200000000003</v>
      </c>
      <c r="G21" s="4">
        <v>365.19222222222226</v>
      </c>
      <c r="H21" s="4">
        <v>243.19444444444449</v>
      </c>
      <c r="I21" s="4">
        <v>415.52488888888888</v>
      </c>
      <c r="J21" s="4">
        <v>239.30333333333334</v>
      </c>
      <c r="K21" s="4">
        <v>805.87199999999996</v>
      </c>
      <c r="L21" s="4">
        <v>224.10511111111111</v>
      </c>
      <c r="M21" s="4">
        <v>213.69066666666671</v>
      </c>
      <c r="N21" s="4">
        <v>629.83563636363624</v>
      </c>
      <c r="O21" s="4">
        <v>474.83</v>
      </c>
      <c r="P21" s="4">
        <v>631.27763636363625</v>
      </c>
      <c r="Q21" s="4">
        <v>616.14599999999996</v>
      </c>
      <c r="R21" s="4">
        <v>383.6635555555556</v>
      </c>
      <c r="S21" s="4">
        <v>187.64311111111115</v>
      </c>
      <c r="T21" s="4">
        <v>595.15688888888883</v>
      </c>
      <c r="U21" s="4">
        <v>379.04</v>
      </c>
      <c r="V21" s="4">
        <v>450.52200000000011</v>
      </c>
      <c r="W21" s="4">
        <v>442.48800000000006</v>
      </c>
      <c r="X21" s="4">
        <v>744.918888888889</v>
      </c>
      <c r="Y21" s="4">
        <v>992.8513333333334</v>
      </c>
      <c r="Z21" s="4">
        <v>470.98466666666673</v>
      </c>
      <c r="AA21" s="4">
        <v>282.21999999999997</v>
      </c>
      <c r="AB21" s="4">
        <v>1313.1376363636366</v>
      </c>
      <c r="AC21" s="4">
        <v>775.88963636363633</v>
      </c>
      <c r="AD21" s="4">
        <v>1150.7160000000001</v>
      </c>
      <c r="AE21" s="4">
        <v>382.08422222222231</v>
      </c>
    </row>
    <row r="22" spans="1:31" x14ac:dyDescent="0.25">
      <c r="A22">
        <v>10.5</v>
      </c>
      <c r="B22" s="4">
        <v>315.82088888888887</v>
      </c>
      <c r="C22" s="4">
        <v>288.38127272727274</v>
      </c>
      <c r="D22" s="4">
        <v>320.28422222222224</v>
      </c>
      <c r="E22" s="4">
        <v>202.22333333333336</v>
      </c>
      <c r="F22" s="4">
        <v>464.66733333333337</v>
      </c>
      <c r="G22" s="4">
        <v>368.80866666666674</v>
      </c>
      <c r="H22" s="4">
        <v>249.94666666666669</v>
      </c>
      <c r="I22" s="4">
        <v>429.94488888888895</v>
      </c>
      <c r="J22" s="4">
        <v>243.19444444444449</v>
      </c>
      <c r="K22" s="4">
        <v>830.38599999999997</v>
      </c>
      <c r="L22" s="4">
        <v>229.7586666666667</v>
      </c>
      <c r="M22" s="4">
        <v>220.46577777777779</v>
      </c>
      <c r="N22" s="4">
        <v>641.072</v>
      </c>
      <c r="O22" s="4">
        <v>500.18672727272718</v>
      </c>
      <c r="P22" s="4">
        <v>654.76163636363628</v>
      </c>
      <c r="Q22" s="4">
        <v>637.15800000000002</v>
      </c>
      <c r="R22" s="4">
        <v>389.91222222222228</v>
      </c>
      <c r="S22" s="4">
        <v>191.07644444444449</v>
      </c>
      <c r="T22" s="4">
        <v>608.06622222222245</v>
      </c>
      <c r="U22" s="4">
        <v>383.91533333333336</v>
      </c>
      <c r="V22" s="4">
        <v>459.58600000000007</v>
      </c>
      <c r="W22" s="4">
        <v>451.20866666666672</v>
      </c>
      <c r="X22" s="4">
        <v>759.86533333333352</v>
      </c>
      <c r="Y22" s="4">
        <v>1019.9746666666668</v>
      </c>
      <c r="Z22" s="4">
        <v>487.73933333333338</v>
      </c>
      <c r="AA22" s="4">
        <v>287.93649999999997</v>
      </c>
      <c r="AB22" s="4">
        <v>1337.6516363636363</v>
      </c>
      <c r="AC22" s="4">
        <v>794.63563636363631</v>
      </c>
      <c r="AD22" s="4">
        <v>1190.268</v>
      </c>
      <c r="AE22" s="4">
        <v>392.24688888888892</v>
      </c>
    </row>
    <row r="23" spans="1:31" x14ac:dyDescent="0.25">
      <c r="A23">
        <v>11</v>
      </c>
      <c r="B23" s="4">
        <v>318.45311111111113</v>
      </c>
      <c r="C23" s="4">
        <v>292.66981818181819</v>
      </c>
      <c r="D23" s="4">
        <v>323.14533333333344</v>
      </c>
      <c r="E23" s="4">
        <v>206.6408888888889</v>
      </c>
      <c r="F23" s="4">
        <v>469.61133333333333</v>
      </c>
      <c r="G23" s="4">
        <v>372.49377777777784</v>
      </c>
      <c r="H23" s="4">
        <v>256.69888888888892</v>
      </c>
      <c r="I23" s="4">
        <v>444.36488888888891</v>
      </c>
      <c r="J23" s="4">
        <v>247.0855555555556</v>
      </c>
      <c r="K23" s="4">
        <v>854.89999999999986</v>
      </c>
      <c r="L23" s="4">
        <v>235.43511111111115</v>
      </c>
      <c r="M23" s="4">
        <v>227.21800000000002</v>
      </c>
      <c r="N23" s="4">
        <v>652.2896363636363</v>
      </c>
      <c r="O23" s="4">
        <v>512.79018181818174</v>
      </c>
      <c r="P23" s="4">
        <v>678.24563636363644</v>
      </c>
      <c r="Q23" s="4">
        <v>658.16999999999985</v>
      </c>
      <c r="R23" s="4">
        <v>396.18377777777783</v>
      </c>
      <c r="S23" s="4">
        <v>194.48688888888893</v>
      </c>
      <c r="T23" s="4">
        <v>620.99844444444454</v>
      </c>
      <c r="U23" s="4">
        <v>388.79066666666677</v>
      </c>
      <c r="V23" s="4">
        <v>468.62711111111116</v>
      </c>
      <c r="W23" s="4">
        <v>459.9064444444445</v>
      </c>
      <c r="X23" s="4">
        <v>774.81177777777793</v>
      </c>
      <c r="Y23" s="4">
        <v>1047.0980000000002</v>
      </c>
      <c r="Z23" s="4">
        <v>504.47111111111116</v>
      </c>
      <c r="AA23" s="4">
        <v>293.67874999999998</v>
      </c>
      <c r="AB23" s="4">
        <v>1362.1656363636364</v>
      </c>
      <c r="AC23" s="4">
        <v>813.38163636363629</v>
      </c>
      <c r="AD23" s="4">
        <v>1229.82</v>
      </c>
      <c r="AE23" s="4">
        <v>402.43244444444446</v>
      </c>
    </row>
    <row r="24" spans="1:31" x14ac:dyDescent="0.25">
      <c r="A24">
        <v>11.5</v>
      </c>
      <c r="B24" s="4">
        <v>321.154</v>
      </c>
      <c r="C24" s="4">
        <v>378.45945454545455</v>
      </c>
      <c r="D24" s="4">
        <v>326.05222222222221</v>
      </c>
      <c r="E24" s="4">
        <v>211.05844444444446</v>
      </c>
      <c r="F24" s="4">
        <v>474.53244444444454</v>
      </c>
      <c r="G24" s="4">
        <v>376.15600000000006</v>
      </c>
      <c r="H24" s="4">
        <v>263.47400000000005</v>
      </c>
      <c r="I24" s="4">
        <v>458.78488888888893</v>
      </c>
      <c r="J24" s="4">
        <v>250.97666666666672</v>
      </c>
      <c r="K24" s="4">
        <v>879.41399999999987</v>
      </c>
      <c r="L24" s="4">
        <v>241.08866666666671</v>
      </c>
      <c r="M24" s="4">
        <v>233.97022222222225</v>
      </c>
      <c r="N24" s="4">
        <v>663.52599999999995</v>
      </c>
      <c r="O24" s="4">
        <v>525.65581818181818</v>
      </c>
      <c r="P24" s="4">
        <v>701.72963636363636</v>
      </c>
      <c r="Q24" s="4">
        <v>679.18200000000002</v>
      </c>
      <c r="R24" s="4">
        <v>402.43244444444446</v>
      </c>
      <c r="S24" s="4">
        <v>197.94311111111114</v>
      </c>
      <c r="T24" s="4">
        <v>633.90777777777782</v>
      </c>
      <c r="U24" s="4">
        <v>393.66600000000005</v>
      </c>
      <c r="V24" s="4">
        <v>477.66822222222225</v>
      </c>
      <c r="W24" s="4">
        <v>468.60422222222223</v>
      </c>
      <c r="X24" s="4">
        <v>789.71244444444449</v>
      </c>
      <c r="Y24" s="4">
        <v>1074.1984444444447</v>
      </c>
      <c r="Z24" s="4">
        <v>521.20288888888899</v>
      </c>
      <c r="AA24" s="4">
        <v>299.44675000000001</v>
      </c>
      <c r="AB24" s="4">
        <v>1386.6796363636363</v>
      </c>
      <c r="AC24" s="4">
        <v>832.12763636363627</v>
      </c>
      <c r="AD24" s="4">
        <v>1269.3720000000001</v>
      </c>
      <c r="AE24" s="4">
        <v>412.54933333333344</v>
      </c>
    </row>
    <row r="25" spans="1:31" x14ac:dyDescent="0.25">
      <c r="A25">
        <v>12</v>
      </c>
      <c r="B25" s="4">
        <v>323.80911111111112</v>
      </c>
      <c r="C25" s="4">
        <v>387.03654545454538</v>
      </c>
      <c r="D25" s="4">
        <v>328.9133333333333</v>
      </c>
      <c r="E25" s="4">
        <v>215.49888888888893</v>
      </c>
      <c r="F25" s="4">
        <v>479.45355555555562</v>
      </c>
      <c r="G25" s="4">
        <v>379.79533333333342</v>
      </c>
      <c r="H25" s="4">
        <v>270.24911111111112</v>
      </c>
      <c r="I25" s="4">
        <v>473.18200000000007</v>
      </c>
      <c r="J25" s="4">
        <v>254.82200000000003</v>
      </c>
      <c r="K25" s="4">
        <v>903.92799999999988</v>
      </c>
      <c r="L25" s="4">
        <v>246.71933333333337</v>
      </c>
      <c r="M25" s="4">
        <v>240.74533333333338</v>
      </c>
      <c r="N25" s="4">
        <v>674.74363636363626</v>
      </c>
      <c r="O25" s="4">
        <v>538.20309090909086</v>
      </c>
      <c r="P25" s="4">
        <v>725.21363636363628</v>
      </c>
      <c r="Q25" s="4">
        <v>700.19399999999996</v>
      </c>
      <c r="R25" s="4">
        <v>408.74977777777781</v>
      </c>
      <c r="S25" s="4">
        <v>201.3764444444445</v>
      </c>
      <c r="T25" s="4">
        <v>646.8171111111111</v>
      </c>
      <c r="U25" s="4">
        <v>398.56422222222227</v>
      </c>
      <c r="V25" s="4">
        <v>486.73222222222228</v>
      </c>
      <c r="W25" s="4">
        <v>477.30200000000002</v>
      </c>
      <c r="X25" s="4">
        <v>804.65888888888901</v>
      </c>
      <c r="Y25" s="4">
        <v>1101.3217777777779</v>
      </c>
      <c r="Z25" s="4">
        <v>537.93466666666677</v>
      </c>
      <c r="AA25" s="4">
        <v>305.16325000000001</v>
      </c>
      <c r="AB25" s="4">
        <v>1411.1936363636364</v>
      </c>
      <c r="AC25" s="4">
        <v>850.87363636363636</v>
      </c>
      <c r="AD25" s="4">
        <v>1308.924</v>
      </c>
      <c r="AE25" s="4">
        <v>422.75777777777779</v>
      </c>
    </row>
    <row r="26" spans="1:31" x14ac:dyDescent="0.25">
      <c r="A26">
        <v>12.5</v>
      </c>
      <c r="B26" s="4">
        <v>326.48711111111112</v>
      </c>
      <c r="C26" s="4">
        <v>394.52745454545453</v>
      </c>
      <c r="D26" s="4">
        <v>331.79733333333337</v>
      </c>
      <c r="E26" s="4">
        <v>219.93933333333337</v>
      </c>
      <c r="F26" s="4">
        <v>484.39755555555564</v>
      </c>
      <c r="G26" s="4">
        <v>383.48044444444446</v>
      </c>
      <c r="H26" s="4">
        <v>277.02422222222225</v>
      </c>
      <c r="I26" s="4">
        <v>487.60200000000003</v>
      </c>
      <c r="J26" s="4">
        <v>258.71311111111112</v>
      </c>
      <c r="K26" s="4">
        <v>928.44199999999989</v>
      </c>
      <c r="L26" s="4">
        <v>252.39577777777779</v>
      </c>
      <c r="M26" s="4">
        <v>247.52044444444448</v>
      </c>
      <c r="N26" s="4">
        <v>685.98</v>
      </c>
      <c r="O26" s="4">
        <v>550.95636363636356</v>
      </c>
      <c r="P26" s="4">
        <v>748.69763636363632</v>
      </c>
      <c r="Q26" s="4">
        <v>721.2059999999999</v>
      </c>
      <c r="R26" s="4">
        <v>414.99844444444449</v>
      </c>
      <c r="S26" s="4">
        <v>204.83266666666668</v>
      </c>
      <c r="T26" s="4">
        <v>659.74933333333342</v>
      </c>
      <c r="U26" s="4">
        <v>403.43955555555561</v>
      </c>
      <c r="V26" s="4">
        <v>495.7962222222223</v>
      </c>
      <c r="W26" s="4">
        <v>486.02266666666674</v>
      </c>
      <c r="X26" s="4">
        <v>819.60533333333342</v>
      </c>
      <c r="Y26" s="4">
        <v>1128.4451111111111</v>
      </c>
      <c r="Z26" s="4">
        <v>554.68933333333348</v>
      </c>
      <c r="AA26" s="4">
        <v>310.87975</v>
      </c>
      <c r="AB26" s="4">
        <v>1435.7076363636363</v>
      </c>
      <c r="AC26" s="4">
        <v>869.61963636363635</v>
      </c>
      <c r="AD26" s="4">
        <v>1348.4759999999999</v>
      </c>
      <c r="AE26" s="4">
        <v>432.89755555555564</v>
      </c>
    </row>
    <row r="27" spans="1:31" x14ac:dyDescent="0.25">
      <c r="A27">
        <v>13</v>
      </c>
      <c r="B27" s="4">
        <v>329.1422222222223</v>
      </c>
      <c r="C27" s="4">
        <v>403.7412727272727</v>
      </c>
      <c r="D27" s="4">
        <v>334.68133333333333</v>
      </c>
      <c r="E27" s="4">
        <v>224.3797777777778</v>
      </c>
      <c r="F27" s="4">
        <v>489.31866666666673</v>
      </c>
      <c r="G27" s="4">
        <v>387.14266666666668</v>
      </c>
      <c r="H27" s="4">
        <v>283.77644444444445</v>
      </c>
      <c r="I27" s="4">
        <v>502.02200000000011</v>
      </c>
      <c r="J27" s="4">
        <v>262.60422222222223</v>
      </c>
      <c r="K27" s="4">
        <v>952.9559999999999</v>
      </c>
      <c r="L27" s="4">
        <v>258.04933333333338</v>
      </c>
      <c r="M27" s="4">
        <v>254.27266666666671</v>
      </c>
      <c r="N27" s="4">
        <v>697.19763636363632</v>
      </c>
      <c r="O27" s="4">
        <v>563.91563636363639</v>
      </c>
      <c r="P27" s="4">
        <v>772.18163636363636</v>
      </c>
      <c r="Q27" s="4">
        <v>742.21799999999996</v>
      </c>
      <c r="R27" s="4">
        <v>421.24711111111117</v>
      </c>
      <c r="S27" s="4">
        <v>208.26600000000002</v>
      </c>
      <c r="T27" s="4">
        <v>672.6586666666667</v>
      </c>
      <c r="U27" s="4">
        <v>408.3148888888889</v>
      </c>
      <c r="V27" s="4">
        <v>504.81444444444458</v>
      </c>
      <c r="W27" s="4">
        <v>494.72044444444447</v>
      </c>
      <c r="X27" s="4">
        <v>834.55177777777783</v>
      </c>
      <c r="Y27" s="4">
        <v>1155.5684444444446</v>
      </c>
      <c r="Z27" s="4">
        <v>571.44400000000007</v>
      </c>
      <c r="AA27" s="4">
        <v>316.64774999999997</v>
      </c>
      <c r="AB27" s="4">
        <v>1460.2216363636362</v>
      </c>
      <c r="AC27" s="4">
        <v>888.36563636363633</v>
      </c>
      <c r="AD27" s="4">
        <v>1388.028</v>
      </c>
      <c r="AE27" s="4">
        <v>443.08311111111124</v>
      </c>
    </row>
    <row r="28" spans="1:31" x14ac:dyDescent="0.25">
      <c r="A28">
        <v>13.5</v>
      </c>
      <c r="B28" s="4">
        <v>331.79733333333337</v>
      </c>
      <c r="C28" s="4">
        <v>412.13109090909086</v>
      </c>
      <c r="D28" s="4">
        <v>337.54244444444453</v>
      </c>
      <c r="E28" s="4">
        <v>228.79733333333337</v>
      </c>
      <c r="F28" s="4">
        <v>494.23977777777782</v>
      </c>
      <c r="G28" s="4">
        <v>390.78200000000004</v>
      </c>
      <c r="H28" s="4">
        <v>290.52866666666671</v>
      </c>
      <c r="I28" s="4">
        <v>516.46488888888894</v>
      </c>
      <c r="J28" s="4">
        <v>266.47244444444453</v>
      </c>
      <c r="K28" s="4">
        <v>977.47</v>
      </c>
      <c r="L28" s="4">
        <v>263.72577777777781</v>
      </c>
      <c r="M28" s="4">
        <v>261.04777777777781</v>
      </c>
      <c r="N28" s="4">
        <v>708.43399999999997</v>
      </c>
      <c r="O28" s="4">
        <v>576.85618181818177</v>
      </c>
      <c r="P28" s="4">
        <v>795.66563636363628</v>
      </c>
      <c r="Q28" s="4">
        <v>763.23</v>
      </c>
      <c r="R28" s="4">
        <v>427.51866666666672</v>
      </c>
      <c r="S28" s="4">
        <v>211.69933333333333</v>
      </c>
      <c r="T28" s="4">
        <v>685.59088888888891</v>
      </c>
      <c r="U28" s="4">
        <v>413.21311111111117</v>
      </c>
      <c r="V28" s="4">
        <v>513.87844444444454</v>
      </c>
      <c r="W28" s="4">
        <v>503.41822222222225</v>
      </c>
      <c r="X28" s="4">
        <v>849.47533333333342</v>
      </c>
      <c r="Y28" s="4">
        <v>1182.6688888888891</v>
      </c>
      <c r="Z28" s="4">
        <v>588.17577777777797</v>
      </c>
      <c r="AA28" s="4">
        <v>322.39</v>
      </c>
      <c r="AB28" s="4">
        <v>1484.7356363636363</v>
      </c>
      <c r="AC28" s="4">
        <v>907.11163636363631</v>
      </c>
      <c r="AD28" s="4">
        <v>1427.5799999999997</v>
      </c>
      <c r="AE28" s="4">
        <v>453.22288888888892</v>
      </c>
    </row>
    <row r="29" spans="1:31" x14ac:dyDescent="0.25">
      <c r="A29">
        <v>14</v>
      </c>
      <c r="B29" s="4">
        <v>334.47533333333337</v>
      </c>
      <c r="C29" s="4">
        <v>435.54018181818179</v>
      </c>
      <c r="D29" s="4">
        <v>340.42644444444448</v>
      </c>
      <c r="E29" s="4">
        <v>233.23777777777784</v>
      </c>
      <c r="F29" s="4">
        <v>499.16088888888902</v>
      </c>
      <c r="G29" s="4">
        <v>394.44422222222232</v>
      </c>
      <c r="H29" s="4">
        <v>297.30377777777778</v>
      </c>
      <c r="I29" s="4">
        <v>530.83911111111115</v>
      </c>
      <c r="J29" s="4">
        <v>270.38644444444446</v>
      </c>
      <c r="K29" s="4">
        <v>1001.9839999999998</v>
      </c>
      <c r="L29" s="4">
        <v>269.37933333333336</v>
      </c>
      <c r="M29" s="4">
        <v>267.8</v>
      </c>
      <c r="N29" s="4">
        <v>719.65163636363627</v>
      </c>
      <c r="O29" s="4">
        <v>589.75927272727279</v>
      </c>
      <c r="P29" s="4">
        <v>819.14963636363632</v>
      </c>
      <c r="Q29" s="4">
        <v>784.24199999999985</v>
      </c>
      <c r="R29" s="4">
        <v>433.79022222222233</v>
      </c>
      <c r="S29" s="4">
        <v>215.13266666666669</v>
      </c>
      <c r="T29" s="4">
        <v>698.52311111111112</v>
      </c>
      <c r="U29" s="4">
        <v>418.06555555555559</v>
      </c>
      <c r="V29" s="4">
        <v>522.9424444444445</v>
      </c>
      <c r="W29" s="4">
        <v>512.1160000000001</v>
      </c>
      <c r="X29" s="4">
        <v>864.42177777777795</v>
      </c>
      <c r="Y29" s="4">
        <v>1209.7922222222223</v>
      </c>
      <c r="Z29" s="4">
        <v>604.93044444444456</v>
      </c>
      <c r="AA29" s="4">
        <v>328.10650000000004</v>
      </c>
      <c r="AB29" s="4">
        <v>1509.2496363636362</v>
      </c>
      <c r="AC29" s="4">
        <v>925.85763636363629</v>
      </c>
      <c r="AD29" s="4">
        <v>1467.1319999999998</v>
      </c>
      <c r="AE29" s="4">
        <v>463.40844444444451</v>
      </c>
    </row>
    <row r="30" spans="1:31" x14ac:dyDescent="0.25">
      <c r="A30">
        <v>14.5</v>
      </c>
      <c r="B30" s="4">
        <v>337.10755555555562</v>
      </c>
      <c r="C30" s="4">
        <v>437.88109090909086</v>
      </c>
      <c r="D30" s="4">
        <v>343.33333333333337</v>
      </c>
      <c r="E30" s="4">
        <v>237.67822222222227</v>
      </c>
      <c r="F30" s="4">
        <v>504.08200000000005</v>
      </c>
      <c r="G30" s="4">
        <v>398.10644444444455</v>
      </c>
      <c r="H30" s="4">
        <v>304.07888888888891</v>
      </c>
      <c r="I30" s="4">
        <v>545.28200000000004</v>
      </c>
      <c r="J30" s="4">
        <v>274.25466666666665</v>
      </c>
      <c r="K30" s="4">
        <v>1026.4979999999998</v>
      </c>
      <c r="L30" s="4">
        <v>275.01000000000005</v>
      </c>
      <c r="M30" s="4">
        <v>274.59800000000001</v>
      </c>
      <c r="N30" s="4">
        <v>730.88799999999992</v>
      </c>
      <c r="O30" s="4">
        <v>602.69981818181805</v>
      </c>
      <c r="P30" s="4">
        <v>842.63363636363636</v>
      </c>
      <c r="Q30" s="4">
        <v>805.25400000000002</v>
      </c>
      <c r="R30" s="4">
        <v>440.06177777777782</v>
      </c>
      <c r="S30" s="4">
        <v>218.56600000000003</v>
      </c>
      <c r="T30" s="4">
        <v>711.45533333333333</v>
      </c>
      <c r="U30" s="4">
        <v>422.96377777777781</v>
      </c>
      <c r="V30" s="4">
        <v>531.96066666666673</v>
      </c>
      <c r="W30" s="4">
        <v>520.8366666666667</v>
      </c>
      <c r="X30" s="4">
        <v>879.34533333333354</v>
      </c>
      <c r="Y30" s="4">
        <v>1236.9155555555556</v>
      </c>
      <c r="Z30" s="4">
        <v>621.66222222222234</v>
      </c>
      <c r="AA30" s="4">
        <v>333.82299999999998</v>
      </c>
      <c r="AB30" s="4">
        <v>1533.7636363636364</v>
      </c>
      <c r="AC30" s="4">
        <v>944.60363636363627</v>
      </c>
      <c r="AD30" s="4">
        <v>1506.6839999999997</v>
      </c>
      <c r="AE30" s="4">
        <v>473.57111111111118</v>
      </c>
    </row>
    <row r="31" spans="1:31" x14ac:dyDescent="0.25">
      <c r="A31">
        <v>15</v>
      </c>
      <c r="B31" s="4">
        <v>339.78555555555562</v>
      </c>
      <c r="C31" s="4">
        <v>440.72763636363635</v>
      </c>
      <c r="D31" s="4">
        <v>346.21733333333333</v>
      </c>
      <c r="E31" s="4">
        <v>242.09577777777778</v>
      </c>
      <c r="F31" s="4">
        <v>509.02600000000007</v>
      </c>
      <c r="G31" s="4">
        <v>401.76866666666672</v>
      </c>
      <c r="H31" s="4">
        <v>310.87688888888891</v>
      </c>
      <c r="I31" s="4">
        <v>559.70200000000011</v>
      </c>
      <c r="J31" s="4">
        <v>278.12288888888889</v>
      </c>
      <c r="K31" s="4">
        <v>1051.0119999999999</v>
      </c>
      <c r="L31" s="4">
        <v>280.6635555555556</v>
      </c>
      <c r="M31" s="4">
        <v>281.35022222222221</v>
      </c>
      <c r="N31" s="4">
        <v>742.10563636363622</v>
      </c>
      <c r="O31" s="4">
        <v>628.6183636363636</v>
      </c>
      <c r="P31" s="4">
        <v>866.11763636363639</v>
      </c>
      <c r="Q31" s="4">
        <v>826.26599999999996</v>
      </c>
      <c r="R31" s="4">
        <v>446.31044444444456</v>
      </c>
      <c r="S31" s="4">
        <v>222.02222222222224</v>
      </c>
      <c r="T31" s="4">
        <v>724.36466666666684</v>
      </c>
      <c r="U31" s="4">
        <v>427.81622222222228</v>
      </c>
      <c r="V31" s="4">
        <v>541.0246666666668</v>
      </c>
      <c r="W31" s="4">
        <v>529.5344444444446</v>
      </c>
      <c r="X31" s="4">
        <v>894.26888888888902</v>
      </c>
      <c r="Y31" s="4">
        <v>1264.0160000000001</v>
      </c>
      <c r="Z31" s="4">
        <v>638.39400000000012</v>
      </c>
      <c r="AA31" s="4">
        <v>339.59100000000001</v>
      </c>
      <c r="AB31" s="4">
        <v>1558.2776363636362</v>
      </c>
      <c r="AC31" s="4">
        <v>963.34963636363625</v>
      </c>
      <c r="AD31" s="4">
        <v>1546.2359999999999</v>
      </c>
      <c r="AE31" s="4">
        <v>483.75666666666672</v>
      </c>
    </row>
    <row r="32" spans="1:31" x14ac:dyDescent="0.25">
      <c r="A32">
        <v>15.5</v>
      </c>
      <c r="B32" s="4">
        <v>342.46355555555562</v>
      </c>
      <c r="C32" s="4">
        <v>440.93363636363631</v>
      </c>
      <c r="D32" s="4">
        <v>349.07844444444441</v>
      </c>
      <c r="E32" s="4">
        <v>246.53622222222222</v>
      </c>
      <c r="F32" s="4">
        <v>513.92422222222228</v>
      </c>
      <c r="G32" s="4">
        <v>405.43088888888894</v>
      </c>
      <c r="H32" s="4">
        <v>317.58333333333337</v>
      </c>
      <c r="I32" s="4">
        <v>574.09911111111126</v>
      </c>
      <c r="J32" s="4">
        <v>282.01400000000001</v>
      </c>
      <c r="K32" s="4">
        <v>1075.5259999999998</v>
      </c>
      <c r="L32" s="4">
        <v>286.31711111111116</v>
      </c>
      <c r="M32" s="4">
        <v>288.0795555555556</v>
      </c>
      <c r="N32" s="4">
        <v>753.34199999999987</v>
      </c>
      <c r="O32" s="4">
        <v>641.55890909090897</v>
      </c>
      <c r="P32" s="4">
        <v>889.6016363636362</v>
      </c>
      <c r="Q32" s="4">
        <v>847.27799999999991</v>
      </c>
      <c r="R32" s="4">
        <v>452.58200000000005</v>
      </c>
      <c r="S32" s="4">
        <v>225.43266666666668</v>
      </c>
      <c r="T32" s="4">
        <v>737.27400000000011</v>
      </c>
      <c r="U32" s="4">
        <v>432.73733333333337</v>
      </c>
      <c r="V32" s="4">
        <v>550.1115555555557</v>
      </c>
      <c r="W32" s="4">
        <v>538.23222222222239</v>
      </c>
      <c r="X32" s="4">
        <v>909.23822222222236</v>
      </c>
      <c r="Y32" s="4">
        <v>1291.1393333333335</v>
      </c>
      <c r="Z32" s="4">
        <v>655.1257777777779</v>
      </c>
      <c r="AA32" s="4">
        <v>345.33325000000002</v>
      </c>
      <c r="AB32" s="4">
        <v>1582.7916363636361</v>
      </c>
      <c r="AC32" s="4">
        <v>982.09563636363623</v>
      </c>
      <c r="AD32" s="4">
        <v>1585.788</v>
      </c>
      <c r="AE32" s="4">
        <v>493.89644444444451</v>
      </c>
    </row>
    <row r="33" spans="1:31" x14ac:dyDescent="0.25">
      <c r="A33">
        <v>16</v>
      </c>
      <c r="B33" s="4">
        <v>345.09577777777781</v>
      </c>
      <c r="C33" s="4">
        <v>441.15836363636362</v>
      </c>
      <c r="D33" s="4">
        <v>351.98533333333336</v>
      </c>
      <c r="E33" s="4">
        <v>250.95377777777782</v>
      </c>
      <c r="F33" s="4">
        <v>518.84533333333343</v>
      </c>
      <c r="G33" s="4">
        <v>409.09311111111117</v>
      </c>
      <c r="H33" s="4">
        <v>324.3584444444445</v>
      </c>
      <c r="I33" s="4">
        <v>588.54200000000014</v>
      </c>
      <c r="J33" s="4">
        <v>285.88222222222225</v>
      </c>
      <c r="K33" s="4">
        <v>1100.0399999999997</v>
      </c>
      <c r="L33" s="4">
        <v>291.97066666666672</v>
      </c>
      <c r="M33" s="4">
        <v>294.85466666666667</v>
      </c>
      <c r="N33" s="4">
        <v>764.5596363636364</v>
      </c>
      <c r="O33" s="4">
        <v>654.53690909090903</v>
      </c>
      <c r="P33" s="4">
        <v>913.08563636363624</v>
      </c>
      <c r="Q33" s="4">
        <v>868.28999999999985</v>
      </c>
      <c r="R33" s="4">
        <v>458.8535555555556</v>
      </c>
      <c r="S33" s="4">
        <v>228.88888888888894</v>
      </c>
      <c r="T33" s="4">
        <v>750.18333333333339</v>
      </c>
      <c r="U33" s="4">
        <v>437.58977777777784</v>
      </c>
      <c r="V33" s="4">
        <v>559.12977777777792</v>
      </c>
      <c r="W33" s="4">
        <v>546.95288888888888</v>
      </c>
      <c r="X33" s="4">
        <v>924.16177777777784</v>
      </c>
      <c r="Y33" s="4">
        <v>1318.262666666667</v>
      </c>
      <c r="Z33" s="4">
        <v>671.88044444444461</v>
      </c>
      <c r="AA33" s="4">
        <v>351.04975000000002</v>
      </c>
      <c r="AB33" s="4">
        <v>1607.3056363636363</v>
      </c>
      <c r="AC33" s="4">
        <v>1000.8416363636362</v>
      </c>
      <c r="AD33" s="4">
        <v>1625.34</v>
      </c>
      <c r="AE33" s="4">
        <v>504.08200000000005</v>
      </c>
    </row>
    <row r="34" spans="1:31" x14ac:dyDescent="0.25">
      <c r="A34">
        <v>16.5</v>
      </c>
      <c r="B34" s="4">
        <v>347.77377777777781</v>
      </c>
      <c r="C34" s="4">
        <v>442.88127272727269</v>
      </c>
      <c r="D34" s="4">
        <v>354.86933333333337</v>
      </c>
      <c r="E34" s="4">
        <v>255.37133333333335</v>
      </c>
      <c r="F34" s="4">
        <v>523.78933333333339</v>
      </c>
      <c r="G34" s="4">
        <v>412.7553333333334</v>
      </c>
      <c r="H34" s="4">
        <v>331.13355555555557</v>
      </c>
      <c r="I34" s="4">
        <v>602.93911111111117</v>
      </c>
      <c r="J34" s="4">
        <v>289.77333333333337</v>
      </c>
      <c r="K34" s="4">
        <v>1124.5540000000001</v>
      </c>
      <c r="L34" s="4">
        <v>297.64711111111114</v>
      </c>
      <c r="M34" s="4">
        <v>301.62977777777786</v>
      </c>
      <c r="N34" s="4">
        <v>775.79599999999994</v>
      </c>
      <c r="O34" s="4">
        <v>667.47745454545452</v>
      </c>
      <c r="P34" s="4">
        <v>936.56963636363639</v>
      </c>
      <c r="Q34" s="4">
        <v>889.30200000000002</v>
      </c>
      <c r="R34" s="4">
        <v>465.10222222222228</v>
      </c>
      <c r="S34" s="4">
        <v>232.34511111111115</v>
      </c>
      <c r="T34" s="4">
        <v>763.13844444444464</v>
      </c>
      <c r="U34" s="4">
        <v>442.46511111111118</v>
      </c>
      <c r="V34" s="4">
        <v>568.19377777777788</v>
      </c>
      <c r="W34" s="4">
        <v>555.65066666666667</v>
      </c>
      <c r="X34" s="4">
        <v>939.08533333333332</v>
      </c>
      <c r="Y34" s="4">
        <v>1345.3631111111113</v>
      </c>
      <c r="Z34" s="4">
        <v>688.6351111111112</v>
      </c>
      <c r="AA34" s="4">
        <v>356.79199999999997</v>
      </c>
      <c r="AB34" s="4">
        <v>1631.8196363636364</v>
      </c>
      <c r="AC34" s="4">
        <v>1019.5876363636364</v>
      </c>
      <c r="AD34" s="4">
        <v>1664.8919999999998</v>
      </c>
      <c r="AE34" s="4">
        <v>514.22177777777779</v>
      </c>
    </row>
    <row r="35" spans="1:31" x14ac:dyDescent="0.25">
      <c r="A35">
        <v>17</v>
      </c>
      <c r="B35" s="4">
        <v>350.42888888888888</v>
      </c>
      <c r="C35" s="4">
        <v>477.22709090909092</v>
      </c>
      <c r="D35" s="4">
        <v>357.75333333333339</v>
      </c>
      <c r="E35" s="4">
        <v>259.78888888888895</v>
      </c>
      <c r="F35" s="4">
        <v>528.6875555555556</v>
      </c>
      <c r="G35" s="4">
        <v>416.41755555555562</v>
      </c>
      <c r="H35" s="4">
        <v>337.90866666666665</v>
      </c>
      <c r="I35" s="4">
        <v>617.35911111111125</v>
      </c>
      <c r="J35" s="4">
        <v>293.66444444444448</v>
      </c>
      <c r="K35" s="4">
        <v>1149.068</v>
      </c>
      <c r="L35" s="4">
        <v>303.27777777777777</v>
      </c>
      <c r="M35" s="4">
        <v>308.40488888888893</v>
      </c>
      <c r="N35" s="4">
        <v>787.01363636363635</v>
      </c>
      <c r="O35" s="4">
        <v>680.36181818181819</v>
      </c>
      <c r="P35" s="4">
        <v>960.05363636363631</v>
      </c>
      <c r="Q35" s="4">
        <v>910.31399999999985</v>
      </c>
      <c r="R35" s="4">
        <v>471.3966666666667</v>
      </c>
      <c r="S35" s="4">
        <v>235.75555555555559</v>
      </c>
      <c r="T35" s="4">
        <v>776.04777777777792</v>
      </c>
      <c r="U35" s="4">
        <v>447.34044444444447</v>
      </c>
      <c r="V35" s="4">
        <v>577.23488888888892</v>
      </c>
      <c r="W35" s="4">
        <v>564.34844444444445</v>
      </c>
      <c r="X35" s="4">
        <v>954.00888888888903</v>
      </c>
      <c r="Y35" s="4">
        <v>1372.4864444444445</v>
      </c>
      <c r="Z35" s="4">
        <v>705.36688888888898</v>
      </c>
      <c r="AA35" s="4">
        <v>362.53424999999999</v>
      </c>
      <c r="AB35" s="4">
        <v>1656.3336363636363</v>
      </c>
      <c r="AC35" s="4">
        <v>1038.3336363636365</v>
      </c>
      <c r="AD35" s="4">
        <v>1704.444</v>
      </c>
      <c r="AE35" s="4">
        <v>524.40733333333344</v>
      </c>
    </row>
    <row r="36" spans="1:31" x14ac:dyDescent="0.25">
      <c r="A36">
        <v>17.5</v>
      </c>
      <c r="B36" s="4">
        <v>353.10688888888893</v>
      </c>
      <c r="C36" s="4">
        <v>483.38836363636358</v>
      </c>
      <c r="D36" s="4">
        <v>360.6373333333334</v>
      </c>
      <c r="E36" s="4">
        <v>264.22933333333339</v>
      </c>
      <c r="F36" s="4">
        <v>533.63155555555568</v>
      </c>
      <c r="G36" s="4">
        <v>420.07977777777785</v>
      </c>
      <c r="H36" s="4">
        <v>344.63800000000003</v>
      </c>
      <c r="I36" s="4">
        <v>631.77911111111121</v>
      </c>
      <c r="J36" s="4">
        <v>297.53266666666673</v>
      </c>
      <c r="K36" s="4">
        <v>1173.5819999999999</v>
      </c>
      <c r="L36" s="4">
        <v>308.95422222222226</v>
      </c>
      <c r="M36" s="4">
        <v>315.15711111111113</v>
      </c>
      <c r="N36" s="4">
        <v>798.24999999999989</v>
      </c>
      <c r="O36" s="4">
        <v>693.43345454545442</v>
      </c>
      <c r="P36" s="4">
        <v>983.53763636363635</v>
      </c>
      <c r="Q36" s="4">
        <v>931.32599999999991</v>
      </c>
      <c r="R36" s="4">
        <v>477.64533333333344</v>
      </c>
      <c r="S36" s="4">
        <v>239.18888888888893</v>
      </c>
      <c r="T36" s="4">
        <v>788.98</v>
      </c>
      <c r="U36" s="4">
        <v>452.23866666666675</v>
      </c>
      <c r="V36" s="4">
        <v>586.29888888888888</v>
      </c>
      <c r="W36" s="4">
        <v>573.04622222222224</v>
      </c>
      <c r="X36" s="4">
        <v>968.95533333333333</v>
      </c>
      <c r="Y36" s="4">
        <v>1399.6097777777779</v>
      </c>
      <c r="Z36" s="4">
        <v>722.09866666666676</v>
      </c>
      <c r="AA36" s="4">
        <v>368.2765</v>
      </c>
      <c r="AB36" s="4">
        <v>1680.8476363636362</v>
      </c>
      <c r="AC36" s="4">
        <v>1057.0796363636364</v>
      </c>
      <c r="AD36" s="4">
        <v>1743.9959999999999</v>
      </c>
      <c r="AE36" s="4">
        <v>534.54711111111112</v>
      </c>
    </row>
    <row r="37" spans="1:31" x14ac:dyDescent="0.25">
      <c r="A37">
        <v>18</v>
      </c>
      <c r="B37" s="4">
        <v>355.73911111111113</v>
      </c>
      <c r="C37" s="4">
        <v>485.80418181818186</v>
      </c>
      <c r="D37" s="4">
        <v>363.52133333333336</v>
      </c>
      <c r="E37" s="4">
        <v>268.66977777777777</v>
      </c>
      <c r="F37" s="4">
        <v>538.52977777777789</v>
      </c>
      <c r="G37" s="4">
        <v>423.74200000000002</v>
      </c>
      <c r="H37" s="4">
        <v>351.41311111111116</v>
      </c>
      <c r="I37" s="4">
        <v>646.19911111111116</v>
      </c>
      <c r="J37" s="4">
        <v>301.40088888888891</v>
      </c>
      <c r="K37" s="4">
        <v>1198.0959999999998</v>
      </c>
      <c r="L37" s="4">
        <v>314.63066666666668</v>
      </c>
      <c r="M37" s="4">
        <v>321.90933333333339</v>
      </c>
      <c r="N37" s="4">
        <v>809.46763636363642</v>
      </c>
      <c r="O37" s="4">
        <v>706.39272727272726</v>
      </c>
      <c r="P37" s="4">
        <v>1007.0216363636363</v>
      </c>
      <c r="Q37" s="4">
        <v>952.33799999999997</v>
      </c>
      <c r="R37" s="4">
        <v>483.93977777777786</v>
      </c>
      <c r="S37" s="4">
        <v>242.62222222222223</v>
      </c>
      <c r="T37" s="4">
        <v>801.8893333333333</v>
      </c>
      <c r="U37" s="4">
        <v>457.11400000000009</v>
      </c>
      <c r="V37" s="4">
        <v>595.34000000000015</v>
      </c>
      <c r="W37" s="4">
        <v>581.76688888888884</v>
      </c>
      <c r="X37" s="4">
        <v>983.90177777777785</v>
      </c>
      <c r="Y37" s="4">
        <v>1426.7331111111114</v>
      </c>
      <c r="Z37" s="4">
        <v>738.85333333333347</v>
      </c>
      <c r="AA37" s="4">
        <v>374.01875000000001</v>
      </c>
      <c r="AB37" s="4">
        <v>1705.3616363636363</v>
      </c>
      <c r="AC37" s="4">
        <v>1075.8256363636365</v>
      </c>
      <c r="AD37" s="4">
        <v>1783.548</v>
      </c>
      <c r="AE37" s="4">
        <v>544.73266666666677</v>
      </c>
    </row>
    <row r="38" spans="1:31" x14ac:dyDescent="0.25">
      <c r="A38">
        <v>18.5</v>
      </c>
      <c r="B38" s="4">
        <v>358.41711111111118</v>
      </c>
      <c r="C38" s="4">
        <v>486.04763636363634</v>
      </c>
      <c r="D38" s="4">
        <v>366.38244444444445</v>
      </c>
      <c r="E38" s="4">
        <v>273.11022222222226</v>
      </c>
      <c r="F38" s="4">
        <v>543.47377777777785</v>
      </c>
      <c r="G38" s="4">
        <v>427.38133333333343</v>
      </c>
      <c r="H38" s="4">
        <v>358.18822222222229</v>
      </c>
      <c r="I38" s="4">
        <v>660.59622222222231</v>
      </c>
      <c r="J38" s="4">
        <v>305.29200000000003</v>
      </c>
      <c r="K38" s="4">
        <v>1222.6100000000001</v>
      </c>
      <c r="L38" s="4">
        <v>320.28422222222224</v>
      </c>
      <c r="M38" s="4">
        <v>328.68444444444447</v>
      </c>
      <c r="N38" s="4">
        <v>820.70399999999995</v>
      </c>
      <c r="O38" s="4">
        <v>719.16472727272719</v>
      </c>
      <c r="P38" s="4">
        <v>1030.5056363636363</v>
      </c>
      <c r="Q38" s="4">
        <v>973.34999999999991</v>
      </c>
      <c r="R38" s="4">
        <v>490.18844444444449</v>
      </c>
      <c r="S38" s="4">
        <v>246.0784444444445</v>
      </c>
      <c r="T38" s="4">
        <v>814.7986666666668</v>
      </c>
      <c r="U38" s="4">
        <v>461.98933333333338</v>
      </c>
      <c r="V38" s="4">
        <v>604.40400000000011</v>
      </c>
      <c r="W38" s="4">
        <v>590.46466666666674</v>
      </c>
      <c r="X38" s="4">
        <v>998.82533333333345</v>
      </c>
      <c r="Y38" s="4">
        <v>1453.8335555555557</v>
      </c>
      <c r="Z38" s="4">
        <v>755.56222222222232</v>
      </c>
      <c r="AA38" s="4">
        <v>379.73524999999995</v>
      </c>
      <c r="AB38" s="4">
        <v>1729.8756363636364</v>
      </c>
      <c r="AC38" s="4">
        <v>1094.5716363636363</v>
      </c>
      <c r="AD38" s="4">
        <v>1823.1</v>
      </c>
      <c r="AE38" s="4">
        <v>554.89533333333338</v>
      </c>
    </row>
    <row r="39" spans="1:31" x14ac:dyDescent="0.25">
      <c r="A39">
        <v>19</v>
      </c>
      <c r="B39" s="4">
        <v>361.07222222222225</v>
      </c>
      <c r="C39" s="4">
        <v>488.7256363636364</v>
      </c>
      <c r="D39" s="4">
        <v>369.26644444444452</v>
      </c>
      <c r="E39" s="4">
        <v>277.52777777777777</v>
      </c>
      <c r="F39" s="4">
        <v>548.394888888889</v>
      </c>
      <c r="G39" s="4">
        <v>431.02066666666673</v>
      </c>
      <c r="H39" s="4">
        <v>364.96333333333337</v>
      </c>
      <c r="I39" s="4">
        <v>675.01622222222238</v>
      </c>
      <c r="J39" s="4">
        <v>309.16022222222222</v>
      </c>
      <c r="K39" s="4">
        <v>1247.124</v>
      </c>
      <c r="L39" s="4">
        <v>325.93777777777785</v>
      </c>
      <c r="M39" s="4">
        <v>335.4595555555556</v>
      </c>
      <c r="N39" s="4">
        <v>831.92163636363637</v>
      </c>
      <c r="O39" s="4">
        <v>732.23636363636365</v>
      </c>
      <c r="P39" s="4">
        <v>1053.9896363636362</v>
      </c>
      <c r="Q39" s="4">
        <v>994.36199999999997</v>
      </c>
      <c r="R39" s="4">
        <v>496.46000000000009</v>
      </c>
      <c r="S39" s="4">
        <v>249.53466666666668</v>
      </c>
      <c r="T39" s="4">
        <v>827.7308888888889</v>
      </c>
      <c r="U39" s="4">
        <v>466.86466666666672</v>
      </c>
      <c r="V39" s="4">
        <v>613.46800000000007</v>
      </c>
      <c r="W39" s="4">
        <v>599.16244444444442</v>
      </c>
      <c r="X39" s="4">
        <v>1013.771777777778</v>
      </c>
      <c r="Y39" s="4">
        <v>1480.9568888888891</v>
      </c>
      <c r="Z39" s="4">
        <v>772.31688888888903</v>
      </c>
      <c r="AA39" s="4">
        <v>385.50324999999998</v>
      </c>
      <c r="AB39" s="4">
        <v>1754.3896363636361</v>
      </c>
      <c r="AC39" s="4">
        <v>1113.3176363636362</v>
      </c>
      <c r="AD39" s="4">
        <v>1862.6519999999998</v>
      </c>
      <c r="AE39" s="4">
        <v>565.08088888888892</v>
      </c>
    </row>
    <row r="40" spans="1:31" x14ac:dyDescent="0.25">
      <c r="A40">
        <v>19.5</v>
      </c>
      <c r="B40" s="4">
        <v>363.72733333333338</v>
      </c>
      <c r="C40" s="4">
        <v>541.9860000000001</v>
      </c>
      <c r="D40" s="4">
        <v>372.15044444444447</v>
      </c>
      <c r="E40" s="4">
        <v>281.96822222222227</v>
      </c>
      <c r="F40" s="4">
        <v>553.31600000000003</v>
      </c>
      <c r="G40" s="4">
        <v>434.72866666666675</v>
      </c>
      <c r="H40" s="4">
        <v>371.71555555555557</v>
      </c>
      <c r="I40" s="4">
        <v>689.43622222222234</v>
      </c>
      <c r="J40" s="4">
        <v>313.05133333333339</v>
      </c>
      <c r="K40" s="4">
        <v>1271.6379999999999</v>
      </c>
      <c r="L40" s="4">
        <v>331.56844444444448</v>
      </c>
      <c r="M40" s="4">
        <v>342.2117777777778</v>
      </c>
      <c r="N40" s="4">
        <v>843.15800000000002</v>
      </c>
      <c r="O40" s="4">
        <v>745.19563636363637</v>
      </c>
      <c r="P40" s="4">
        <v>1077.4736363636364</v>
      </c>
      <c r="Q40" s="4">
        <v>1015.3740000000001</v>
      </c>
      <c r="R40" s="4">
        <v>502.73155555555559</v>
      </c>
      <c r="S40" s="4">
        <v>252.94511111111115</v>
      </c>
      <c r="T40" s="4">
        <v>840.64022222222229</v>
      </c>
      <c r="U40" s="4">
        <v>471.76288888888899</v>
      </c>
      <c r="V40" s="4">
        <v>622.50911111111122</v>
      </c>
      <c r="W40" s="4">
        <v>607.86022222222221</v>
      </c>
      <c r="X40" s="4">
        <v>1028.7182222222225</v>
      </c>
      <c r="Y40" s="4">
        <v>1508.0802222222226</v>
      </c>
      <c r="Z40" s="4">
        <v>789.07155555555562</v>
      </c>
      <c r="AA40" s="4">
        <v>391.24549999999999</v>
      </c>
      <c r="AB40" s="4">
        <v>1778.9036363636362</v>
      </c>
      <c r="AC40" s="4">
        <v>1132.0636363636363</v>
      </c>
      <c r="AD40" s="4">
        <v>1902.204</v>
      </c>
      <c r="AE40" s="4">
        <v>575.22066666666672</v>
      </c>
    </row>
    <row r="41" spans="1:31" x14ac:dyDescent="0.25">
      <c r="A41">
        <v>20</v>
      </c>
      <c r="B41" s="4">
        <v>366.38244444444445</v>
      </c>
      <c r="C41" s="4">
        <v>564.19654545454534</v>
      </c>
      <c r="D41" s="4">
        <v>375.05733333333342</v>
      </c>
      <c r="E41" s="4">
        <v>286.38577777777783</v>
      </c>
      <c r="F41" s="4">
        <v>558.23711111111106</v>
      </c>
      <c r="G41" s="4">
        <v>438.36800000000011</v>
      </c>
      <c r="H41" s="4">
        <v>378.46777777777783</v>
      </c>
      <c r="I41" s="4">
        <v>703.8562222222223</v>
      </c>
      <c r="J41" s="4">
        <v>316.9424444444445</v>
      </c>
      <c r="K41" s="4">
        <v>1296.1519999999998</v>
      </c>
      <c r="L41" s="4">
        <v>337.22200000000004</v>
      </c>
      <c r="M41" s="4">
        <v>349.0097777777778</v>
      </c>
      <c r="N41" s="4">
        <v>854.37563636363643</v>
      </c>
      <c r="O41" s="4">
        <v>771.15163636363627</v>
      </c>
      <c r="P41" s="4">
        <v>1100.9576363636363</v>
      </c>
      <c r="Q41" s="4">
        <v>1036.3859999999997</v>
      </c>
      <c r="R41" s="4">
        <v>509.00311111111114</v>
      </c>
      <c r="S41" s="4">
        <v>256.40133333333335</v>
      </c>
      <c r="T41" s="4">
        <v>853.57244444444461</v>
      </c>
      <c r="U41" s="4">
        <v>476.61533333333335</v>
      </c>
      <c r="V41" s="4">
        <v>631.55022222222237</v>
      </c>
      <c r="W41" s="4">
        <v>616.55799999999999</v>
      </c>
      <c r="X41" s="4">
        <v>1043.6188888888889</v>
      </c>
      <c r="Y41" s="4">
        <v>1535.1806666666669</v>
      </c>
      <c r="Z41" s="4">
        <v>805.82622222222233</v>
      </c>
      <c r="AA41" s="4">
        <v>396.96199999999999</v>
      </c>
      <c r="AB41" s="4">
        <v>1803.4176363636363</v>
      </c>
      <c r="AC41" s="4">
        <v>1150.8096363636364</v>
      </c>
      <c r="AD41" s="4">
        <v>1941.7559999999996</v>
      </c>
      <c r="AE41" s="4">
        <v>585.40622222222225</v>
      </c>
    </row>
    <row r="42" spans="1:31" x14ac:dyDescent="0.25">
      <c r="A42">
        <v>20.5</v>
      </c>
      <c r="B42" s="4">
        <v>369.06044444444456</v>
      </c>
      <c r="C42" s="4">
        <v>565.88199999999995</v>
      </c>
      <c r="D42" s="4">
        <v>377.9184444444445</v>
      </c>
      <c r="E42" s="4">
        <v>290.82622222222227</v>
      </c>
      <c r="F42" s="4">
        <v>563.18111111111114</v>
      </c>
      <c r="G42" s="4">
        <v>442.03022222222228</v>
      </c>
      <c r="H42" s="4">
        <v>385.2428888888889</v>
      </c>
      <c r="I42" s="4">
        <v>718.27622222222226</v>
      </c>
      <c r="J42" s="4">
        <v>320.81066666666669</v>
      </c>
      <c r="K42" s="4">
        <v>1315.104</v>
      </c>
      <c r="L42" s="4">
        <v>342.89844444444452</v>
      </c>
      <c r="M42" s="4">
        <v>355.73911111111113</v>
      </c>
      <c r="N42" s="4">
        <v>865.61199999999997</v>
      </c>
      <c r="O42" s="4">
        <v>783.97981818181813</v>
      </c>
      <c r="P42" s="4">
        <v>1120.434</v>
      </c>
      <c r="Q42" s="4">
        <v>1057.3979999999999</v>
      </c>
      <c r="R42" s="4">
        <v>515.27466666666669</v>
      </c>
      <c r="S42" s="4">
        <v>259.81177777777782</v>
      </c>
      <c r="T42" s="4">
        <v>866.48177777777789</v>
      </c>
      <c r="U42" s="4">
        <v>481.51355555555563</v>
      </c>
      <c r="V42" s="4">
        <v>640.61422222222234</v>
      </c>
      <c r="W42" s="4">
        <v>625.25577777777789</v>
      </c>
      <c r="X42" s="4">
        <v>1058.5882222222224</v>
      </c>
      <c r="Y42" s="4">
        <v>1562.1208888888891</v>
      </c>
      <c r="Z42" s="4">
        <v>822.55800000000011</v>
      </c>
      <c r="AA42" s="4">
        <v>402.70425</v>
      </c>
      <c r="AB42" s="4">
        <v>1827.9316363636362</v>
      </c>
      <c r="AC42" s="4">
        <v>1169.5556363636363</v>
      </c>
      <c r="AD42" s="4">
        <v>1981.308</v>
      </c>
      <c r="AE42" s="4">
        <v>595.56888888888898</v>
      </c>
    </row>
    <row r="43" spans="1:31" x14ac:dyDescent="0.25">
      <c r="A43">
        <v>21</v>
      </c>
      <c r="B43" s="4">
        <v>372.26488888888889</v>
      </c>
      <c r="C43" s="4">
        <v>574.27181818181816</v>
      </c>
      <c r="D43" s="4">
        <v>380.36755555555561</v>
      </c>
      <c r="E43" s="4">
        <v>295.12933333333336</v>
      </c>
      <c r="F43" s="4">
        <v>568.07933333333347</v>
      </c>
      <c r="G43" s="4">
        <v>446.01288888888899</v>
      </c>
      <c r="H43" s="4">
        <v>390.91933333333338</v>
      </c>
      <c r="I43" s="4">
        <v>735.67177777777783</v>
      </c>
      <c r="J43" s="4">
        <v>323.80911111111112</v>
      </c>
      <c r="K43" s="4">
        <v>1315.104</v>
      </c>
      <c r="L43" s="4">
        <v>347.97977777777783</v>
      </c>
      <c r="M43" s="4">
        <v>359.95066666666673</v>
      </c>
      <c r="N43" s="4">
        <v>871.49236363636351</v>
      </c>
      <c r="O43" s="4">
        <v>797.05145454545448</v>
      </c>
      <c r="P43" s="4">
        <v>1120.434</v>
      </c>
      <c r="Q43" s="4">
        <v>1080.058</v>
      </c>
      <c r="R43" s="4">
        <v>519.89822222222222</v>
      </c>
      <c r="S43" s="4">
        <v>262.14644444444451</v>
      </c>
      <c r="T43" s="4">
        <v>879.25377777777783</v>
      </c>
      <c r="U43" s="4">
        <v>485.6106666666667</v>
      </c>
      <c r="V43" s="4">
        <v>648.716888888889</v>
      </c>
      <c r="W43" s="4">
        <v>632.0766666666666</v>
      </c>
      <c r="X43" s="4">
        <v>1071.7035555555558</v>
      </c>
      <c r="Y43" s="4">
        <v>1589.0611111111111</v>
      </c>
      <c r="Z43" s="4">
        <v>842.05933333333348</v>
      </c>
      <c r="AA43" s="4">
        <v>407.08175</v>
      </c>
      <c r="AB43" s="4">
        <v>1829.8979999999999</v>
      </c>
      <c r="AC43" s="4">
        <v>1256.5063636363639</v>
      </c>
      <c r="AD43" s="4">
        <v>1987.6003636363632</v>
      </c>
      <c r="AE43" s="4">
        <v>605.4568888888889</v>
      </c>
    </row>
    <row r="44" spans="1:31" x14ac:dyDescent="0.25">
      <c r="A44">
        <v>21.5</v>
      </c>
      <c r="B44" s="4">
        <v>375.49222222222227</v>
      </c>
      <c r="C44" s="4">
        <v>591.25745454545449</v>
      </c>
      <c r="D44" s="4">
        <v>382.79377777777785</v>
      </c>
      <c r="E44" s="4">
        <v>299.40955555555558</v>
      </c>
      <c r="F44" s="4">
        <v>573.02333333333343</v>
      </c>
      <c r="G44" s="4">
        <v>450.0413333333334</v>
      </c>
      <c r="H44" s="4">
        <v>396.57288888888894</v>
      </c>
      <c r="I44" s="4">
        <v>753.06733333333341</v>
      </c>
      <c r="J44" s="4">
        <v>326.80755555555561</v>
      </c>
      <c r="K44" s="4">
        <v>1377.7279999999998</v>
      </c>
      <c r="L44" s="4">
        <v>353.10688888888893</v>
      </c>
      <c r="M44" s="4">
        <v>364.18511111111121</v>
      </c>
      <c r="N44" s="4">
        <v>912.99199999999985</v>
      </c>
      <c r="O44" s="4">
        <v>809.97327272727262</v>
      </c>
      <c r="P44" s="4">
        <v>1173.788</v>
      </c>
      <c r="Q44" s="4">
        <v>1102.7179999999998</v>
      </c>
      <c r="R44" s="4">
        <v>524.52177777777786</v>
      </c>
      <c r="S44" s="4">
        <v>264.48111111111109</v>
      </c>
      <c r="T44" s="4">
        <v>892.02577777777799</v>
      </c>
      <c r="U44" s="4">
        <v>489.70777777777778</v>
      </c>
      <c r="V44" s="4">
        <v>656.8424444444446</v>
      </c>
      <c r="W44" s="4">
        <v>638.94333333333338</v>
      </c>
      <c r="X44" s="4">
        <v>1084.8417777777779</v>
      </c>
      <c r="Y44" s="4">
        <v>1616.0013333333334</v>
      </c>
      <c r="Z44" s="4">
        <v>861.56066666666686</v>
      </c>
      <c r="AA44" s="4">
        <v>411.45925</v>
      </c>
      <c r="AB44" s="4">
        <v>1917.0359999999998</v>
      </c>
      <c r="AC44" s="4">
        <v>1316.3399999999997</v>
      </c>
      <c r="AD44" s="4">
        <v>2082.248</v>
      </c>
      <c r="AE44" s="4">
        <v>615.34488888888893</v>
      </c>
    </row>
    <row r="45" spans="1:31" x14ac:dyDescent="0.25">
      <c r="A45">
        <v>22</v>
      </c>
      <c r="B45" s="4">
        <v>378.71955555555559</v>
      </c>
      <c r="C45" s="4">
        <v>592.9429090909091</v>
      </c>
      <c r="D45" s="4">
        <v>385.2428888888889</v>
      </c>
      <c r="E45" s="4">
        <v>303.71266666666668</v>
      </c>
      <c r="F45" s="4">
        <v>577.94444444444457</v>
      </c>
      <c r="G45" s="4">
        <v>454.00111111111119</v>
      </c>
      <c r="H45" s="4">
        <v>402.22644444444444</v>
      </c>
      <c r="I45" s="4">
        <v>770.50866666666673</v>
      </c>
      <c r="J45" s="4">
        <v>329.80600000000004</v>
      </c>
      <c r="K45" s="4">
        <v>1377.7279999999998</v>
      </c>
      <c r="L45" s="4">
        <v>358.18822222222229</v>
      </c>
      <c r="M45" s="4">
        <v>368.3966666666667</v>
      </c>
      <c r="N45" s="4">
        <v>912.99199999999985</v>
      </c>
      <c r="O45" s="4">
        <v>822.98872727272715</v>
      </c>
      <c r="P45" s="4">
        <v>1173.788</v>
      </c>
      <c r="Q45" s="4">
        <v>1125.3779999999999</v>
      </c>
      <c r="R45" s="4">
        <v>529.14533333333338</v>
      </c>
      <c r="S45" s="4">
        <v>266.81577777777784</v>
      </c>
      <c r="T45" s="4">
        <v>904.79777777777792</v>
      </c>
      <c r="U45" s="4">
        <v>493.80488888888897</v>
      </c>
      <c r="V45" s="4">
        <v>664.94511111111115</v>
      </c>
      <c r="W45" s="4">
        <v>645.78711111111113</v>
      </c>
      <c r="X45" s="4">
        <v>1097.9571111111113</v>
      </c>
      <c r="Y45" s="4">
        <v>1642.9415555555556</v>
      </c>
      <c r="Z45" s="4">
        <v>881.06200000000013</v>
      </c>
      <c r="AA45" s="4">
        <v>415.83675000000005</v>
      </c>
      <c r="AB45" s="4">
        <v>1917.0359999999998</v>
      </c>
      <c r="AC45" s="4">
        <v>1316.3399999999997</v>
      </c>
      <c r="AD45" s="4">
        <v>2082.248</v>
      </c>
      <c r="AE45" s="4">
        <v>625.25577777777789</v>
      </c>
    </row>
    <row r="46" spans="1:31" x14ac:dyDescent="0.25">
      <c r="A46">
        <v>22.5</v>
      </c>
      <c r="B46" s="4">
        <v>381.92400000000009</v>
      </c>
      <c r="C46" s="4">
        <v>593.72945454545447</v>
      </c>
      <c r="D46" s="4">
        <v>387.69200000000006</v>
      </c>
      <c r="E46" s="4">
        <v>308.01577777777783</v>
      </c>
      <c r="F46" s="4">
        <v>582.84266666666667</v>
      </c>
      <c r="G46" s="4">
        <v>457.98377777777785</v>
      </c>
      <c r="H46" s="4">
        <v>407.85711111111118</v>
      </c>
      <c r="I46" s="4">
        <v>787.9042222222223</v>
      </c>
      <c r="J46" s="4">
        <v>332.7815555555556</v>
      </c>
      <c r="K46" s="4">
        <v>1440.3519999999999</v>
      </c>
      <c r="L46" s="4">
        <v>363.29244444444453</v>
      </c>
      <c r="M46" s="4">
        <v>372.60822222222225</v>
      </c>
      <c r="N46" s="4">
        <v>954.4916363636363</v>
      </c>
      <c r="O46" s="4">
        <v>835.9105454545454</v>
      </c>
      <c r="P46" s="4">
        <v>1227.1419999999998</v>
      </c>
      <c r="Q46" s="4">
        <v>1148.038</v>
      </c>
      <c r="R46" s="4">
        <v>533.81466666666677</v>
      </c>
      <c r="S46" s="4">
        <v>269.12755555555555</v>
      </c>
      <c r="T46" s="4">
        <v>917.54688888888904</v>
      </c>
      <c r="U46" s="4">
        <v>497.92488888888897</v>
      </c>
      <c r="V46" s="4">
        <v>673.07066666666674</v>
      </c>
      <c r="W46" s="4">
        <v>652.6537777777778</v>
      </c>
      <c r="X46" s="4">
        <v>1111.0953333333334</v>
      </c>
      <c r="Y46" s="4">
        <v>1669.8817777777779</v>
      </c>
      <c r="Z46" s="4">
        <v>900.56333333333339</v>
      </c>
      <c r="AA46" s="4">
        <v>420.18849999999998</v>
      </c>
      <c r="AB46" s="4">
        <v>2004.174</v>
      </c>
      <c r="AC46" s="4">
        <v>1376.1736363636362</v>
      </c>
      <c r="AD46" s="4">
        <v>2176.8956363636366</v>
      </c>
      <c r="AE46" s="4">
        <v>635.14377777777781</v>
      </c>
    </row>
    <row r="47" spans="1:31" x14ac:dyDescent="0.25">
      <c r="A47">
        <v>23</v>
      </c>
      <c r="B47" s="4">
        <v>385.12844444444448</v>
      </c>
      <c r="C47" s="4">
        <v>609.10454545454536</v>
      </c>
      <c r="D47" s="4">
        <v>390.14111111111112</v>
      </c>
      <c r="E47" s="4">
        <v>312.29600000000005</v>
      </c>
      <c r="F47" s="4">
        <v>587.76377777777782</v>
      </c>
      <c r="G47" s="4">
        <v>461.98933333333338</v>
      </c>
      <c r="H47" s="4">
        <v>413.51066666666674</v>
      </c>
      <c r="I47" s="4">
        <v>805.29977777777776</v>
      </c>
      <c r="J47" s="4">
        <v>335.80288888888896</v>
      </c>
      <c r="K47" s="4">
        <v>1440.3519999999999</v>
      </c>
      <c r="L47" s="4">
        <v>368.3966666666667</v>
      </c>
      <c r="M47" s="4">
        <v>376.84266666666667</v>
      </c>
      <c r="N47" s="4">
        <v>954.4916363636363</v>
      </c>
      <c r="O47" s="4">
        <v>848.75745454545449</v>
      </c>
      <c r="P47" s="4">
        <v>1227.1419999999998</v>
      </c>
      <c r="Q47" s="4">
        <v>1170.6979999999999</v>
      </c>
      <c r="R47" s="4">
        <v>538.46111111111122</v>
      </c>
      <c r="S47" s="4">
        <v>271.46222222222224</v>
      </c>
      <c r="T47" s="4">
        <v>930.29600000000005</v>
      </c>
      <c r="U47" s="4">
        <v>502.02200000000011</v>
      </c>
      <c r="V47" s="4">
        <v>681.19622222222233</v>
      </c>
      <c r="W47" s="4">
        <v>659.47466666666674</v>
      </c>
      <c r="X47" s="4">
        <v>1124.2335555555558</v>
      </c>
      <c r="Y47" s="4">
        <v>1696.8220000000003</v>
      </c>
      <c r="Z47" s="4">
        <v>920.04177777777784</v>
      </c>
      <c r="AA47" s="4">
        <v>424.54025000000001</v>
      </c>
      <c r="AB47" s="4">
        <v>2004.174</v>
      </c>
      <c r="AC47" s="4">
        <v>1376.1736363636362</v>
      </c>
      <c r="AD47" s="4">
        <v>2176.8956363636366</v>
      </c>
      <c r="AE47" s="4">
        <v>645.00888888888892</v>
      </c>
    </row>
    <row r="48" spans="1:31" x14ac:dyDescent="0.25">
      <c r="A48">
        <v>23.5</v>
      </c>
      <c r="B48" s="4">
        <v>388.33288888888893</v>
      </c>
      <c r="C48" s="4">
        <v>626.89545454545453</v>
      </c>
      <c r="D48" s="4">
        <v>392.54444444444448</v>
      </c>
      <c r="E48" s="4">
        <v>316.62200000000007</v>
      </c>
      <c r="F48" s="4">
        <v>592.68488888888885</v>
      </c>
      <c r="G48" s="4">
        <v>465.97200000000009</v>
      </c>
      <c r="H48" s="4">
        <v>419.18711111111111</v>
      </c>
      <c r="I48" s="4">
        <v>822.71822222222227</v>
      </c>
      <c r="J48" s="4">
        <v>338.80133333333339</v>
      </c>
      <c r="K48" s="4">
        <v>1502.9759999999999</v>
      </c>
      <c r="L48" s="4">
        <v>373.50088888888894</v>
      </c>
      <c r="M48" s="4">
        <v>381.05422222222228</v>
      </c>
      <c r="N48" s="4">
        <v>995.99127272727276</v>
      </c>
      <c r="O48" s="4">
        <v>861.71672727272721</v>
      </c>
      <c r="P48" s="4">
        <v>1280.4959999999999</v>
      </c>
      <c r="Q48" s="4">
        <v>1193.3579999999999</v>
      </c>
      <c r="R48" s="4">
        <v>543.08466666666675</v>
      </c>
      <c r="S48" s="4">
        <v>273.8197777777778</v>
      </c>
      <c r="T48" s="4">
        <v>943.0680000000001</v>
      </c>
      <c r="U48" s="4">
        <v>506.11911111111118</v>
      </c>
      <c r="V48" s="4">
        <v>689.298888888889</v>
      </c>
      <c r="W48" s="4">
        <v>666.34133333333341</v>
      </c>
      <c r="X48" s="4">
        <v>1137.3717777777779</v>
      </c>
      <c r="Y48" s="4">
        <v>1723.7622222222226</v>
      </c>
      <c r="Z48" s="4">
        <v>939.54311111111133</v>
      </c>
      <c r="AA48" s="4">
        <v>428.91774999999996</v>
      </c>
      <c r="AB48" s="4">
        <v>2091.3119999999999</v>
      </c>
      <c r="AC48" s="4">
        <v>1436.0072727272725</v>
      </c>
      <c r="AD48" s="4">
        <v>2271.5432727272728</v>
      </c>
      <c r="AE48" s="4">
        <v>654.91977777777788</v>
      </c>
    </row>
    <row r="49" spans="1:31" x14ac:dyDescent="0.25">
      <c r="A49">
        <v>24</v>
      </c>
      <c r="B49" s="4">
        <v>391.56022222222225</v>
      </c>
      <c r="C49" s="4">
        <v>628.69327272727264</v>
      </c>
      <c r="D49" s="4">
        <v>394.99355555555559</v>
      </c>
      <c r="E49" s="4">
        <v>320.90222222222224</v>
      </c>
      <c r="F49" s="4">
        <v>597.60600000000011</v>
      </c>
      <c r="G49" s="4">
        <v>469.9546666666667</v>
      </c>
      <c r="H49" s="4">
        <v>424.86355555555559</v>
      </c>
      <c r="I49" s="4">
        <v>840.13666666666677</v>
      </c>
      <c r="J49" s="4">
        <v>341.75400000000002</v>
      </c>
      <c r="K49" s="4">
        <v>1502.9759999999999</v>
      </c>
      <c r="L49" s="4">
        <v>378.5822222222223</v>
      </c>
      <c r="M49" s="4">
        <v>385.2428888888889</v>
      </c>
      <c r="N49" s="4">
        <v>995.99127272727276</v>
      </c>
      <c r="O49" s="4">
        <v>874.71345454545451</v>
      </c>
      <c r="P49" s="4">
        <v>1280.4959999999999</v>
      </c>
      <c r="Q49" s="4">
        <v>1216.018</v>
      </c>
      <c r="R49" s="4">
        <v>547.70822222222228</v>
      </c>
      <c r="S49" s="4">
        <v>276.13155555555556</v>
      </c>
      <c r="T49" s="4">
        <v>955.84000000000015</v>
      </c>
      <c r="U49" s="4">
        <v>510.21622222222231</v>
      </c>
      <c r="V49" s="4">
        <v>697.42444444444459</v>
      </c>
      <c r="W49" s="4">
        <v>673.18511111111127</v>
      </c>
      <c r="X49" s="4">
        <v>1150.4871111111113</v>
      </c>
      <c r="Y49" s="4">
        <v>1750.7024444444446</v>
      </c>
      <c r="Z49" s="4">
        <v>959.04444444444459</v>
      </c>
      <c r="AA49" s="4">
        <v>433.26949999999999</v>
      </c>
      <c r="AB49" s="4">
        <v>2091.3119999999999</v>
      </c>
      <c r="AC49" s="4">
        <v>1436.0072727272725</v>
      </c>
      <c r="AD49" s="4">
        <v>2271.5432727272728</v>
      </c>
      <c r="AE49" s="4">
        <v>664.83066666666673</v>
      </c>
    </row>
    <row r="50" spans="1:31" x14ac:dyDescent="0.25">
      <c r="A50">
        <v>24.5</v>
      </c>
      <c r="B50" s="4">
        <v>394.7646666666667</v>
      </c>
      <c r="C50" s="4">
        <v>639.12436363636357</v>
      </c>
      <c r="D50" s="4">
        <v>397.4426666666667</v>
      </c>
      <c r="E50" s="4">
        <v>325.20533333333344</v>
      </c>
      <c r="F50" s="4">
        <v>602.55000000000018</v>
      </c>
      <c r="G50" s="4">
        <v>473.96022222222223</v>
      </c>
      <c r="H50" s="4">
        <v>430.51711111111115</v>
      </c>
      <c r="I50" s="4">
        <v>857.53222222222223</v>
      </c>
      <c r="J50" s="4">
        <v>344.77533333333338</v>
      </c>
      <c r="K50" s="4">
        <v>1565.6</v>
      </c>
      <c r="L50" s="4">
        <v>383.70933333333335</v>
      </c>
      <c r="M50" s="4">
        <v>389.4544444444445</v>
      </c>
      <c r="N50" s="4">
        <v>1037.4909090909089</v>
      </c>
      <c r="O50" s="4">
        <v>887.654</v>
      </c>
      <c r="P50" s="4">
        <v>1333.8500000000001</v>
      </c>
      <c r="Q50" s="4">
        <v>1238.6779999999999</v>
      </c>
      <c r="R50" s="4">
        <v>552.37755555555566</v>
      </c>
      <c r="S50" s="4">
        <v>278.44333333333338</v>
      </c>
      <c r="T50" s="4">
        <v>968.61200000000008</v>
      </c>
      <c r="U50" s="4">
        <v>514.33622222222232</v>
      </c>
      <c r="V50" s="4">
        <v>705.52711111111125</v>
      </c>
      <c r="W50" s="4">
        <v>680.02888888888901</v>
      </c>
      <c r="X50" s="4">
        <v>1163.6253333333334</v>
      </c>
      <c r="Y50" s="4">
        <v>1777.6426666666669</v>
      </c>
      <c r="Z50" s="4">
        <v>978.54577777777786</v>
      </c>
      <c r="AA50" s="4">
        <v>437.67274999999995</v>
      </c>
      <c r="AB50" s="4">
        <v>2178.4500000000003</v>
      </c>
      <c r="AC50" s="4">
        <v>1495.840909090909</v>
      </c>
      <c r="AD50" s="4">
        <v>2366.1909090909089</v>
      </c>
      <c r="AE50" s="4">
        <v>674.71866666666676</v>
      </c>
    </row>
    <row r="51" spans="1:31" x14ac:dyDescent="0.25">
      <c r="A51">
        <v>25</v>
      </c>
      <c r="B51" s="4">
        <v>397.99200000000002</v>
      </c>
      <c r="C51" s="4">
        <v>645.52909090909088</v>
      </c>
      <c r="D51" s="4">
        <v>399.89177777777786</v>
      </c>
      <c r="E51" s="4">
        <v>329.50844444444448</v>
      </c>
      <c r="F51" s="4">
        <v>607.44822222222228</v>
      </c>
      <c r="G51" s="4">
        <v>477.96577777777782</v>
      </c>
      <c r="H51" s="4">
        <v>436.14777777777783</v>
      </c>
      <c r="I51" s="4">
        <v>874.95066666666673</v>
      </c>
      <c r="J51" s="4">
        <v>347.77377777777781</v>
      </c>
      <c r="K51" s="4">
        <v>1565.6</v>
      </c>
      <c r="L51" s="4">
        <v>388.79066666666677</v>
      </c>
      <c r="M51" s="4">
        <v>393.66600000000005</v>
      </c>
      <c r="N51" s="4">
        <v>1037.4909090909089</v>
      </c>
      <c r="O51" s="4">
        <v>913.59127272727267</v>
      </c>
      <c r="P51" s="4">
        <v>1333.8500000000001</v>
      </c>
      <c r="Q51" s="4">
        <v>1261.338</v>
      </c>
      <c r="R51" s="4">
        <v>556.97822222222226</v>
      </c>
      <c r="S51" s="4">
        <v>280.77800000000002</v>
      </c>
      <c r="T51" s="4">
        <v>981.38400000000013</v>
      </c>
      <c r="U51" s="4">
        <v>518.43333333333339</v>
      </c>
      <c r="V51" s="4">
        <v>713.67555555555566</v>
      </c>
      <c r="W51" s="4">
        <v>686.87266666666665</v>
      </c>
      <c r="X51" s="4">
        <v>1176.7406666666668</v>
      </c>
      <c r="Y51" s="4">
        <v>1804.5828888888891</v>
      </c>
      <c r="Z51" s="4">
        <v>998.04711111111124</v>
      </c>
      <c r="AA51" s="4">
        <v>441.99875000000003</v>
      </c>
      <c r="AB51" s="4">
        <v>2178.4500000000003</v>
      </c>
      <c r="AC51" s="4">
        <v>1495.840909090909</v>
      </c>
      <c r="AD51" s="4">
        <v>2366.1909090909089</v>
      </c>
      <c r="AE51" s="4">
        <v>684.6066666666668</v>
      </c>
    </row>
    <row r="52" spans="1:31" x14ac:dyDescent="0.25">
      <c r="A52">
        <v>25.5</v>
      </c>
      <c r="B52" s="4">
        <v>401.2193333333334</v>
      </c>
      <c r="C52" s="4">
        <v>648.73145454545465</v>
      </c>
      <c r="D52" s="4">
        <v>402.34088888888897</v>
      </c>
      <c r="E52" s="4">
        <v>333.81155555555557</v>
      </c>
      <c r="F52" s="4">
        <v>612.39222222222236</v>
      </c>
      <c r="G52" s="4">
        <v>481.94844444444448</v>
      </c>
      <c r="H52" s="4">
        <v>441.80133333333339</v>
      </c>
      <c r="I52" s="4">
        <v>892.36911111111124</v>
      </c>
      <c r="J52" s="4">
        <v>350.74933333333337</v>
      </c>
      <c r="K52" s="4">
        <v>1628.2239999999999</v>
      </c>
      <c r="L52" s="4">
        <v>393.89488888888894</v>
      </c>
      <c r="M52" s="4">
        <v>397.90044444444447</v>
      </c>
      <c r="N52" s="4">
        <v>1078.9905454545453</v>
      </c>
      <c r="O52" s="4">
        <v>926.47563636363634</v>
      </c>
      <c r="P52" s="4">
        <v>1387.204</v>
      </c>
      <c r="Q52" s="4">
        <v>1283.998</v>
      </c>
      <c r="R52" s="4">
        <v>561.62466666666683</v>
      </c>
      <c r="S52" s="4">
        <v>283.11266666666666</v>
      </c>
      <c r="T52" s="4">
        <v>994.13311111111113</v>
      </c>
      <c r="U52" s="4">
        <v>522.5533333333334</v>
      </c>
      <c r="V52" s="4">
        <v>721.77822222222233</v>
      </c>
      <c r="W52" s="4">
        <v>693.71644444444451</v>
      </c>
      <c r="X52" s="4">
        <v>1189.8560000000002</v>
      </c>
      <c r="Y52" s="4">
        <v>1831.5231111111113</v>
      </c>
      <c r="Z52" s="4">
        <v>1017.5484444444446</v>
      </c>
      <c r="AA52" s="4">
        <v>446.40200000000004</v>
      </c>
      <c r="AB52" s="4">
        <v>2265.5879999999997</v>
      </c>
      <c r="AC52" s="4">
        <v>1555.6745454545453</v>
      </c>
      <c r="AD52" s="4">
        <v>2460.8385454545455</v>
      </c>
      <c r="AE52" s="4">
        <v>694.49466666666683</v>
      </c>
    </row>
    <row r="53" spans="1:31" x14ac:dyDescent="0.25">
      <c r="A53">
        <v>26</v>
      </c>
      <c r="B53" s="4">
        <v>404.42377777777784</v>
      </c>
      <c r="C53" s="4">
        <v>651.93381818181808</v>
      </c>
      <c r="D53" s="4">
        <v>404.76711111111115</v>
      </c>
      <c r="E53" s="4">
        <v>338.11466666666672</v>
      </c>
      <c r="F53" s="4">
        <v>617.31333333333339</v>
      </c>
      <c r="G53" s="4">
        <v>485.95400000000006</v>
      </c>
      <c r="H53" s="4">
        <v>447.45488888888895</v>
      </c>
      <c r="I53" s="4">
        <v>909.76466666666681</v>
      </c>
      <c r="J53" s="4">
        <v>353.74777777777786</v>
      </c>
      <c r="K53" s="4">
        <v>1628.2239999999999</v>
      </c>
      <c r="L53" s="4">
        <v>398.99911111111112</v>
      </c>
      <c r="M53" s="4">
        <v>402.11200000000002</v>
      </c>
      <c r="N53" s="4">
        <v>1078.9905454545453</v>
      </c>
      <c r="O53" s="4">
        <v>939.43490909090906</v>
      </c>
      <c r="P53" s="4">
        <v>1387.204</v>
      </c>
      <c r="Q53" s="4">
        <v>1306.6579999999999</v>
      </c>
      <c r="R53" s="4">
        <v>566.24822222222224</v>
      </c>
      <c r="S53" s="4">
        <v>285.44733333333335</v>
      </c>
      <c r="T53" s="4">
        <v>1006.9051111111113</v>
      </c>
      <c r="U53" s="4">
        <v>526.62755555555566</v>
      </c>
      <c r="V53" s="4">
        <v>729.88088888888899</v>
      </c>
      <c r="W53" s="4">
        <v>700.58311111111118</v>
      </c>
      <c r="X53" s="4">
        <v>1203.0171111111113</v>
      </c>
      <c r="Y53" s="4">
        <v>1858.4633333333338</v>
      </c>
      <c r="Z53" s="4">
        <v>1037.049777777778</v>
      </c>
      <c r="AA53" s="4">
        <v>450.72799999999995</v>
      </c>
      <c r="AB53" s="4">
        <v>2265.5879999999997</v>
      </c>
      <c r="AC53" s="4">
        <v>1555.6745454545453</v>
      </c>
      <c r="AD53" s="4">
        <v>2460.8385454545455</v>
      </c>
      <c r="AE53" s="4">
        <v>704.40555555555557</v>
      </c>
    </row>
    <row r="54" spans="1:31" x14ac:dyDescent="0.25">
      <c r="A54">
        <v>26.5</v>
      </c>
      <c r="B54" s="4">
        <v>407.67400000000009</v>
      </c>
      <c r="C54" s="4">
        <v>667.83327272727274</v>
      </c>
      <c r="D54" s="4">
        <v>407.21622222222231</v>
      </c>
      <c r="E54" s="4">
        <v>342.44066666666674</v>
      </c>
      <c r="F54" s="4">
        <v>622.23444444444453</v>
      </c>
      <c r="G54" s="4">
        <v>489.93666666666678</v>
      </c>
      <c r="H54" s="4">
        <v>453.13133333333343</v>
      </c>
      <c r="I54" s="4">
        <v>927.1831111111112</v>
      </c>
      <c r="J54" s="4">
        <v>356.74622222222229</v>
      </c>
      <c r="K54" s="4">
        <v>1690.848</v>
      </c>
      <c r="L54" s="4">
        <v>404.10333333333341</v>
      </c>
      <c r="M54" s="4">
        <v>406.32355555555563</v>
      </c>
      <c r="N54" s="4">
        <v>1120.4901818181818</v>
      </c>
      <c r="O54" s="4">
        <v>952.46909090909094</v>
      </c>
      <c r="P54" s="4">
        <v>1440.558</v>
      </c>
      <c r="Q54" s="4">
        <v>1329.318</v>
      </c>
      <c r="R54" s="4">
        <v>570.91755555555574</v>
      </c>
      <c r="S54" s="4">
        <v>287.78200000000004</v>
      </c>
      <c r="T54" s="4">
        <v>1019.6542222222224</v>
      </c>
      <c r="U54" s="4">
        <v>530.77044444444448</v>
      </c>
      <c r="V54" s="4">
        <v>737.98355555555577</v>
      </c>
      <c r="W54" s="4">
        <v>707.40400000000011</v>
      </c>
      <c r="X54" s="4">
        <v>1216.1553333333336</v>
      </c>
      <c r="Y54" s="4">
        <v>1885.4035555555558</v>
      </c>
      <c r="Z54" s="4">
        <v>1056.5511111111111</v>
      </c>
      <c r="AA54" s="4">
        <v>455.07974999999993</v>
      </c>
      <c r="AB54" s="4">
        <v>2352.7259999999997</v>
      </c>
      <c r="AC54" s="4">
        <v>1615.5081818181816</v>
      </c>
      <c r="AD54" s="4">
        <v>2555.4861818181812</v>
      </c>
      <c r="AE54" s="4">
        <v>714.2935555555556</v>
      </c>
    </row>
    <row r="55" spans="1:31" x14ac:dyDescent="0.25">
      <c r="A55">
        <v>27</v>
      </c>
      <c r="B55" s="4">
        <v>410.87844444444448</v>
      </c>
      <c r="C55" s="4">
        <v>704.0330909090909</v>
      </c>
      <c r="D55" s="4">
        <v>409.64244444444449</v>
      </c>
      <c r="E55" s="4">
        <v>346.72088888888891</v>
      </c>
      <c r="F55" s="4">
        <v>627.15555555555557</v>
      </c>
      <c r="G55" s="4">
        <v>493.91933333333338</v>
      </c>
      <c r="H55" s="4">
        <v>458.78488888888893</v>
      </c>
      <c r="I55" s="4">
        <v>944.57866666666678</v>
      </c>
      <c r="J55" s="4">
        <v>359.76755555555565</v>
      </c>
      <c r="K55" s="4">
        <v>1690.848</v>
      </c>
      <c r="L55" s="4">
        <v>409.18466666666671</v>
      </c>
      <c r="M55" s="4">
        <v>410.53511111111118</v>
      </c>
      <c r="N55" s="4">
        <v>1120.4901818181818</v>
      </c>
      <c r="O55" s="4">
        <v>965.50327272727259</v>
      </c>
      <c r="P55" s="4">
        <v>1440.558</v>
      </c>
      <c r="Q55" s="4">
        <v>1351.9779999999998</v>
      </c>
      <c r="R55" s="4">
        <v>575.54111111111115</v>
      </c>
      <c r="S55" s="4">
        <v>290.0937777777778</v>
      </c>
      <c r="T55" s="4">
        <v>1032.4262222222223</v>
      </c>
      <c r="U55" s="4">
        <v>534.84466666666663</v>
      </c>
      <c r="V55" s="4">
        <v>746.10911111111136</v>
      </c>
      <c r="W55" s="4">
        <v>714.24777777777797</v>
      </c>
      <c r="X55" s="4">
        <v>1229.2706666666668</v>
      </c>
      <c r="Y55" s="4">
        <v>1912.3437777777781</v>
      </c>
      <c r="Z55" s="4">
        <v>1076.0524444444445</v>
      </c>
      <c r="AA55" s="4">
        <v>459.483</v>
      </c>
      <c r="AB55" s="4">
        <v>2352.7259999999997</v>
      </c>
      <c r="AC55" s="4">
        <v>1615.5081818181816</v>
      </c>
      <c r="AD55" s="4">
        <v>2555.4861818181812</v>
      </c>
      <c r="AE55" s="4">
        <v>724.18155555555563</v>
      </c>
    </row>
    <row r="56" spans="1:31" x14ac:dyDescent="0.25">
      <c r="A56">
        <v>27.5</v>
      </c>
      <c r="B56" s="4">
        <v>414.08288888888893</v>
      </c>
      <c r="C56" s="4">
        <v>707.64745454545448</v>
      </c>
      <c r="D56" s="4">
        <v>412.0915555555556</v>
      </c>
      <c r="E56" s="4">
        <v>351.02400000000006</v>
      </c>
      <c r="F56" s="4">
        <v>632.0537777777779</v>
      </c>
      <c r="G56" s="4">
        <v>497.92488888888897</v>
      </c>
      <c r="H56" s="4">
        <v>464.41555555555567</v>
      </c>
      <c r="I56" s="4">
        <v>961.99711111111128</v>
      </c>
      <c r="J56" s="4">
        <v>362.72022222222222</v>
      </c>
      <c r="K56" s="4">
        <v>1753.472</v>
      </c>
      <c r="L56" s="4">
        <v>414.28888888888895</v>
      </c>
      <c r="M56" s="4">
        <v>414.74666666666667</v>
      </c>
      <c r="N56" s="4">
        <v>1161.989818181818</v>
      </c>
      <c r="O56" s="4">
        <v>978.16290909090924</v>
      </c>
      <c r="P56" s="4">
        <v>1493.9119999999998</v>
      </c>
      <c r="Q56" s="4">
        <v>1374.6379999999999</v>
      </c>
      <c r="R56" s="4">
        <v>580.1875555555556</v>
      </c>
      <c r="S56" s="4">
        <v>292.40555555555557</v>
      </c>
      <c r="T56" s="4">
        <v>1045.1753333333336</v>
      </c>
      <c r="U56" s="4">
        <v>538.94177777777793</v>
      </c>
      <c r="V56" s="4">
        <v>754.21177777777791</v>
      </c>
      <c r="W56" s="4">
        <v>721.11444444444453</v>
      </c>
      <c r="X56" s="4">
        <v>1242.4088888888889</v>
      </c>
      <c r="Y56" s="4">
        <v>1939.2840000000003</v>
      </c>
      <c r="Z56" s="4">
        <v>1095.5537777777779</v>
      </c>
      <c r="AA56" s="4">
        <v>463.83474999999999</v>
      </c>
      <c r="AB56" s="4">
        <v>2439.8639999999996</v>
      </c>
      <c r="AC56" s="4">
        <v>1675.3418181818181</v>
      </c>
      <c r="AD56" s="4">
        <v>2650.1338181818178</v>
      </c>
      <c r="AE56" s="4">
        <v>734.06955555555555</v>
      </c>
    </row>
    <row r="57" spans="1:31" x14ac:dyDescent="0.25">
      <c r="A57">
        <v>28</v>
      </c>
      <c r="B57" s="4">
        <v>417.28733333333338</v>
      </c>
      <c r="C57" s="4">
        <v>710.00709090909083</v>
      </c>
      <c r="D57" s="4">
        <v>414.51777777777778</v>
      </c>
      <c r="E57" s="4">
        <v>355.32711111111115</v>
      </c>
      <c r="F57" s="4">
        <v>636.99777777777797</v>
      </c>
      <c r="G57" s="4">
        <v>501.90755555555563</v>
      </c>
      <c r="H57" s="4">
        <v>470.06911111111123</v>
      </c>
      <c r="I57" s="4">
        <v>979.41555555555556</v>
      </c>
      <c r="J57" s="4">
        <v>365.74155555555558</v>
      </c>
      <c r="K57" s="4">
        <v>1753.472</v>
      </c>
      <c r="L57" s="4">
        <v>419.41600000000005</v>
      </c>
      <c r="M57" s="4">
        <v>418.95822222222228</v>
      </c>
      <c r="N57" s="4">
        <v>1161.989818181818</v>
      </c>
      <c r="O57" s="4">
        <v>991.23454545454524</v>
      </c>
      <c r="P57" s="4">
        <v>1493.9119999999998</v>
      </c>
      <c r="Q57" s="4">
        <v>1397.298</v>
      </c>
      <c r="R57" s="4">
        <v>584.81111111111113</v>
      </c>
      <c r="S57" s="4">
        <v>294.74022222222231</v>
      </c>
      <c r="T57" s="4">
        <v>1057.9473333333335</v>
      </c>
      <c r="U57" s="4">
        <v>543.06177777777782</v>
      </c>
      <c r="V57" s="4">
        <v>762.3373333333335</v>
      </c>
      <c r="W57" s="4">
        <v>727.95822222222239</v>
      </c>
      <c r="X57" s="4">
        <v>1255.5242222222223</v>
      </c>
      <c r="Y57" s="4">
        <v>1966.2242222222226</v>
      </c>
      <c r="Z57" s="4">
        <v>1115.0551111111113</v>
      </c>
      <c r="AA57" s="4">
        <v>468.21224999999998</v>
      </c>
      <c r="AB57" s="4">
        <v>2439.8639999999996</v>
      </c>
      <c r="AC57" s="4">
        <v>1675.3418181818181</v>
      </c>
      <c r="AD57" s="4">
        <v>2650.1338181818178</v>
      </c>
      <c r="AE57" s="4">
        <v>743.98044444444463</v>
      </c>
    </row>
    <row r="58" spans="1:31" x14ac:dyDescent="0.25">
      <c r="A58">
        <v>28.5</v>
      </c>
      <c r="B58" s="4">
        <v>420.53755555555557</v>
      </c>
      <c r="C58" s="4">
        <v>712.92854545454543</v>
      </c>
      <c r="D58" s="4">
        <v>416.96688888888895</v>
      </c>
      <c r="E58" s="4">
        <v>359.60733333333337</v>
      </c>
      <c r="F58" s="4">
        <v>641.918888888889</v>
      </c>
      <c r="G58" s="4">
        <v>505.89022222222229</v>
      </c>
      <c r="H58" s="4">
        <v>475.72266666666673</v>
      </c>
      <c r="I58" s="4">
        <v>996.83400000000006</v>
      </c>
      <c r="J58" s="4">
        <v>368.71711111111114</v>
      </c>
      <c r="K58" s="4">
        <v>1816.0959999999998</v>
      </c>
      <c r="L58" s="4">
        <v>424.49733333333342</v>
      </c>
      <c r="M58" s="4">
        <v>423.16977777777782</v>
      </c>
      <c r="N58" s="4">
        <v>1203.4894545454545</v>
      </c>
      <c r="O58" s="4">
        <v>1004.2874545454545</v>
      </c>
      <c r="P58" s="4">
        <v>1547.2660000000001</v>
      </c>
      <c r="Q58" s="4">
        <v>1419.9579999999999</v>
      </c>
      <c r="R58" s="4">
        <v>589.48044444444463</v>
      </c>
      <c r="S58" s="4">
        <v>297.07488888888889</v>
      </c>
      <c r="T58" s="4">
        <v>1070.7193333333335</v>
      </c>
      <c r="U58" s="4">
        <v>547.18177777777782</v>
      </c>
      <c r="V58" s="4">
        <v>770.44000000000017</v>
      </c>
      <c r="W58" s="4">
        <v>734.80200000000002</v>
      </c>
      <c r="X58" s="4">
        <v>1268.6624444444446</v>
      </c>
      <c r="Y58" s="4">
        <v>1993.1644444444446</v>
      </c>
      <c r="Z58" s="4">
        <v>1134.5564444444447</v>
      </c>
      <c r="AA58" s="4">
        <v>472.58974999999998</v>
      </c>
      <c r="AB58" s="4">
        <v>2527.0019999999995</v>
      </c>
      <c r="AC58" s="4">
        <v>1735.1754545454544</v>
      </c>
      <c r="AD58" s="4">
        <v>2744.7814545454548</v>
      </c>
      <c r="AE58" s="4">
        <v>753.86844444444466</v>
      </c>
    </row>
    <row r="59" spans="1:31" x14ac:dyDescent="0.25">
      <c r="A59">
        <v>29</v>
      </c>
      <c r="B59" s="4">
        <v>423.74200000000002</v>
      </c>
      <c r="C59" s="4">
        <v>713.88363636363624</v>
      </c>
      <c r="D59" s="4">
        <v>419.41600000000005</v>
      </c>
      <c r="E59" s="4">
        <v>363.93333333333339</v>
      </c>
      <c r="F59" s="4">
        <v>646.84000000000015</v>
      </c>
      <c r="G59" s="4">
        <v>509.89577777777788</v>
      </c>
      <c r="H59" s="4">
        <v>481.37622222222228</v>
      </c>
      <c r="I59" s="4">
        <v>1014.2753333333335</v>
      </c>
      <c r="J59" s="4">
        <v>371.71555555555557</v>
      </c>
      <c r="K59" s="4">
        <v>1816.0959999999998</v>
      </c>
      <c r="L59" s="4">
        <v>429.57866666666672</v>
      </c>
      <c r="M59" s="4">
        <v>427.38133333333343</v>
      </c>
      <c r="N59" s="4">
        <v>1203.4894545454545</v>
      </c>
      <c r="O59" s="4">
        <v>1017.2092727272726</v>
      </c>
      <c r="P59" s="4">
        <v>1547.2660000000001</v>
      </c>
      <c r="Q59" s="4">
        <v>1442.6179999999999</v>
      </c>
      <c r="R59" s="4">
        <v>594.08111111111123</v>
      </c>
      <c r="S59" s="4">
        <v>299.40955555555558</v>
      </c>
      <c r="T59" s="4">
        <v>1083.4684444444447</v>
      </c>
      <c r="U59" s="4">
        <v>551.25600000000009</v>
      </c>
      <c r="V59" s="4">
        <v>778.56555555555565</v>
      </c>
      <c r="W59" s="4">
        <v>741.64577777777788</v>
      </c>
      <c r="X59" s="4">
        <v>1281.8006666666668</v>
      </c>
      <c r="Y59" s="4">
        <v>2020.1046666666668</v>
      </c>
      <c r="Z59" s="4">
        <v>1154.0348888888889</v>
      </c>
      <c r="AA59" s="4">
        <v>476.94149999999996</v>
      </c>
      <c r="AB59" s="4">
        <v>2527.0019999999995</v>
      </c>
      <c r="AC59" s="4">
        <v>1735.1754545454544</v>
      </c>
      <c r="AD59" s="4">
        <v>2744.7814545454548</v>
      </c>
      <c r="AE59" s="4">
        <v>763.73355555555577</v>
      </c>
    </row>
    <row r="60" spans="1:31" x14ac:dyDescent="0.25">
      <c r="A60">
        <v>29.5</v>
      </c>
      <c r="B60" s="4">
        <v>426.94644444444452</v>
      </c>
      <c r="C60" s="4">
        <v>733.09781818181807</v>
      </c>
      <c r="D60" s="4">
        <v>421.86511111111116</v>
      </c>
      <c r="E60" s="4">
        <v>368.21355555555562</v>
      </c>
      <c r="F60" s="4">
        <v>651.76111111111118</v>
      </c>
      <c r="G60" s="4">
        <v>513.87844444444454</v>
      </c>
      <c r="H60" s="4">
        <v>487.07555555555564</v>
      </c>
      <c r="I60" s="4">
        <v>1031.6708888888891</v>
      </c>
      <c r="J60" s="4">
        <v>374.71400000000006</v>
      </c>
      <c r="K60" s="4">
        <v>1878.72</v>
      </c>
      <c r="L60" s="4">
        <v>434.72866666666675</v>
      </c>
      <c r="M60" s="4">
        <v>431.59288888888898</v>
      </c>
      <c r="N60" s="4">
        <v>1244.9890909090907</v>
      </c>
      <c r="O60" s="4">
        <v>1030.1498181818181</v>
      </c>
      <c r="P60" s="4">
        <v>1600.6200000000001</v>
      </c>
      <c r="Q60" s="4">
        <v>1465.2779999999998</v>
      </c>
      <c r="R60" s="4">
        <v>598.72755555555557</v>
      </c>
      <c r="S60" s="4">
        <v>301.74422222222233</v>
      </c>
      <c r="T60" s="4">
        <v>1096.2404444444444</v>
      </c>
      <c r="U60" s="4">
        <v>555.37600000000009</v>
      </c>
      <c r="V60" s="4">
        <v>786.71400000000006</v>
      </c>
      <c r="W60" s="4">
        <v>748.51244444444444</v>
      </c>
      <c r="X60" s="4">
        <v>1294.9388888888891</v>
      </c>
      <c r="Y60" s="4">
        <v>2047.0448888888891</v>
      </c>
      <c r="Z60" s="4">
        <v>1173.5362222222225</v>
      </c>
      <c r="AA60" s="4">
        <v>481.29325</v>
      </c>
      <c r="AB60" s="4">
        <v>2614.14</v>
      </c>
      <c r="AC60" s="4">
        <v>1795.0090909090907</v>
      </c>
      <c r="AD60" s="4">
        <v>2839.429090909091</v>
      </c>
      <c r="AE60" s="4">
        <v>773.6444444444445</v>
      </c>
    </row>
    <row r="61" spans="1:31" x14ac:dyDescent="0.25">
      <c r="A61">
        <v>30</v>
      </c>
      <c r="B61" s="4">
        <v>430.15088888888891</v>
      </c>
      <c r="C61" s="4">
        <v>736.20654545454545</v>
      </c>
      <c r="D61" s="4">
        <v>424.2913333333334</v>
      </c>
      <c r="E61" s="4">
        <v>372.51666666666671</v>
      </c>
      <c r="F61" s="4">
        <v>656.70511111111125</v>
      </c>
      <c r="G61" s="4">
        <v>517.88400000000001</v>
      </c>
      <c r="H61" s="4">
        <v>492.72911111111119</v>
      </c>
      <c r="I61" s="4">
        <v>1049.0893333333333</v>
      </c>
      <c r="J61" s="4">
        <v>377.71244444444449</v>
      </c>
      <c r="K61" s="4">
        <v>1878.72</v>
      </c>
      <c r="L61" s="4">
        <v>439.81000000000006</v>
      </c>
      <c r="M61" s="4">
        <v>435.80444444444447</v>
      </c>
      <c r="N61" s="4">
        <v>1244.9890909090907</v>
      </c>
      <c r="O61" s="4">
        <v>1056.0683636363635</v>
      </c>
      <c r="P61" s="4">
        <v>1600.6200000000001</v>
      </c>
      <c r="Q61" s="4">
        <v>1487.9379999999999</v>
      </c>
      <c r="R61" s="4">
        <v>603.35111111111132</v>
      </c>
      <c r="S61" s="4">
        <v>304.07888888888891</v>
      </c>
      <c r="T61" s="4">
        <v>1108.9895555555556</v>
      </c>
      <c r="U61" s="4">
        <v>559.45022222222224</v>
      </c>
      <c r="V61" s="4">
        <v>794.81666666666672</v>
      </c>
      <c r="W61" s="4">
        <v>755.3562222222223</v>
      </c>
      <c r="X61" s="4">
        <v>1308.0542222222225</v>
      </c>
      <c r="Y61" s="4">
        <v>2073.9851111111116</v>
      </c>
      <c r="Z61" s="4">
        <v>1193.0833333333335</v>
      </c>
      <c r="AA61" s="4">
        <v>485.69650000000001</v>
      </c>
      <c r="AB61" s="4">
        <v>2614.14</v>
      </c>
      <c r="AC61" s="4">
        <v>1795.0090909090907</v>
      </c>
      <c r="AD61" s="4">
        <v>2839.429090909091</v>
      </c>
      <c r="AE61" s="4">
        <v>783.53244444444454</v>
      </c>
    </row>
    <row r="62" spans="1:31" x14ac:dyDescent="0.25">
      <c r="A62">
        <v>30.5</v>
      </c>
      <c r="B62" s="4">
        <v>433.37822222222229</v>
      </c>
      <c r="C62" s="4">
        <v>753.34199999999987</v>
      </c>
      <c r="D62" s="4">
        <v>426.74044444444445</v>
      </c>
      <c r="E62" s="4">
        <v>376.81977777777786</v>
      </c>
      <c r="F62" s="4">
        <v>661.60333333333335</v>
      </c>
      <c r="G62" s="4">
        <v>521.86666666666679</v>
      </c>
      <c r="H62" s="4">
        <v>498.35977777777782</v>
      </c>
      <c r="I62" s="4">
        <v>1066.4848888888889</v>
      </c>
      <c r="J62" s="4">
        <v>380.68800000000005</v>
      </c>
      <c r="K62" s="4">
        <v>1941.3440000000001</v>
      </c>
      <c r="L62" s="4">
        <v>444.89133333333342</v>
      </c>
      <c r="M62" s="4">
        <v>440.03888888888895</v>
      </c>
      <c r="N62" s="4">
        <v>1286.4887272727274</v>
      </c>
      <c r="O62" s="4">
        <v>1069.0276363636362</v>
      </c>
      <c r="P62" s="4">
        <v>1653.9739999999999</v>
      </c>
      <c r="Q62" s="4">
        <v>1510.598</v>
      </c>
      <c r="R62" s="4">
        <v>607.99755555555555</v>
      </c>
      <c r="S62" s="4">
        <v>306.4135555555556</v>
      </c>
      <c r="T62" s="4">
        <v>1121.7615555555556</v>
      </c>
      <c r="U62" s="4">
        <v>563.54733333333343</v>
      </c>
      <c r="V62" s="4">
        <v>802.94222222222231</v>
      </c>
      <c r="W62" s="4">
        <v>762.17711111111123</v>
      </c>
      <c r="X62" s="4">
        <v>1321.1924444444446</v>
      </c>
      <c r="Y62" s="4">
        <v>2100.9253333333336</v>
      </c>
      <c r="Z62" s="4">
        <v>1212.5617777777779</v>
      </c>
      <c r="AA62" s="4">
        <v>490.04825</v>
      </c>
      <c r="AB62" s="4">
        <v>2701.2779999999998</v>
      </c>
      <c r="AC62" s="4">
        <v>1854.8427272727272</v>
      </c>
      <c r="AD62" s="4">
        <v>2934.0767272727271</v>
      </c>
      <c r="AE62" s="4">
        <v>793.44333333333338</v>
      </c>
    </row>
    <row r="63" spans="1:31" x14ac:dyDescent="0.25">
      <c r="A63">
        <v>31</v>
      </c>
      <c r="B63" s="4">
        <v>436.60555555555561</v>
      </c>
      <c r="C63" s="4">
        <v>762.2374545454544</v>
      </c>
      <c r="D63" s="4">
        <v>429.14377777777787</v>
      </c>
      <c r="E63" s="4">
        <v>381.12288888888889</v>
      </c>
      <c r="F63" s="4">
        <v>666.54733333333331</v>
      </c>
      <c r="G63" s="4">
        <v>525.87222222222226</v>
      </c>
      <c r="H63" s="4">
        <v>504.01333333333338</v>
      </c>
      <c r="I63" s="4">
        <v>1083.9033333333334</v>
      </c>
      <c r="J63" s="4">
        <v>383.70933333333335</v>
      </c>
      <c r="K63" s="4">
        <v>1941.3440000000001</v>
      </c>
      <c r="L63" s="4">
        <v>450.0413333333334</v>
      </c>
      <c r="M63" s="4">
        <v>444.25044444444455</v>
      </c>
      <c r="N63" s="4">
        <v>1286.4887272727274</v>
      </c>
      <c r="O63" s="4">
        <v>1081.9119999999998</v>
      </c>
      <c r="P63" s="4">
        <v>1653.9739999999999</v>
      </c>
      <c r="Q63" s="4">
        <v>1533.258</v>
      </c>
      <c r="R63" s="4">
        <v>612.64400000000012</v>
      </c>
      <c r="S63" s="4">
        <v>308.72533333333337</v>
      </c>
      <c r="T63" s="4">
        <v>1134.5564444444447</v>
      </c>
      <c r="U63" s="4">
        <v>567.69022222222236</v>
      </c>
      <c r="V63" s="4">
        <v>811.04488888888886</v>
      </c>
      <c r="W63" s="4">
        <v>769.0437777777779</v>
      </c>
      <c r="X63" s="4">
        <v>1334.330666666667</v>
      </c>
      <c r="Y63" s="4">
        <v>2127.8655555555561</v>
      </c>
      <c r="Z63" s="4">
        <v>1232.086</v>
      </c>
      <c r="AA63" s="4">
        <v>494.40000000000003</v>
      </c>
      <c r="AB63" s="4">
        <v>2701.2779999999998</v>
      </c>
      <c r="AC63" s="4">
        <v>1854.8427272727272</v>
      </c>
      <c r="AD63" s="4">
        <v>2934.0767272727271</v>
      </c>
      <c r="AE63" s="4">
        <v>803.33133333333353</v>
      </c>
    </row>
    <row r="64" spans="1:31" x14ac:dyDescent="0.25">
      <c r="A64">
        <v>31.5</v>
      </c>
      <c r="B64" s="4">
        <v>439.81000000000006</v>
      </c>
      <c r="C64" s="4">
        <v>764.07272727272721</v>
      </c>
      <c r="D64" s="4">
        <v>431.59288888888898</v>
      </c>
      <c r="E64" s="4">
        <v>385.42599999999999</v>
      </c>
      <c r="F64" s="4">
        <v>671.44555555555576</v>
      </c>
      <c r="G64" s="4">
        <v>529.83199999999999</v>
      </c>
      <c r="H64" s="4">
        <v>509.66688888888893</v>
      </c>
      <c r="I64" s="4">
        <v>1101.2988888888888</v>
      </c>
      <c r="J64" s="4">
        <v>386.70777777777778</v>
      </c>
      <c r="K64" s="4">
        <v>2003.9679999999996</v>
      </c>
      <c r="L64" s="4">
        <v>455.12266666666676</v>
      </c>
      <c r="M64" s="4">
        <v>448.46200000000005</v>
      </c>
      <c r="N64" s="4">
        <v>1327.9883636363636</v>
      </c>
      <c r="O64" s="4">
        <v>1094.908727272727</v>
      </c>
      <c r="P64" s="4">
        <v>1707.3279999999997</v>
      </c>
      <c r="Q64" s="4">
        <v>1555.9179999999999</v>
      </c>
      <c r="R64" s="4">
        <v>617.29044444444446</v>
      </c>
      <c r="S64" s="4">
        <v>311.03711111111107</v>
      </c>
      <c r="T64" s="4">
        <v>1147.3055555555557</v>
      </c>
      <c r="U64" s="4">
        <v>571.78733333333344</v>
      </c>
      <c r="V64" s="4">
        <v>819.17044444444446</v>
      </c>
      <c r="W64" s="4">
        <v>775.88755555555565</v>
      </c>
      <c r="X64" s="4">
        <v>1347.4460000000004</v>
      </c>
      <c r="Y64" s="4">
        <v>2154.8057777777781</v>
      </c>
      <c r="Z64" s="4">
        <v>1251.5873333333334</v>
      </c>
      <c r="AA64" s="4">
        <v>498.80324999999999</v>
      </c>
      <c r="AB64" s="4">
        <v>2788.4159999999997</v>
      </c>
      <c r="AC64" s="4">
        <v>1914.6763636363635</v>
      </c>
      <c r="AD64" s="4">
        <v>3028.7243636363633</v>
      </c>
      <c r="AE64" s="4">
        <v>813.21933333333345</v>
      </c>
    </row>
    <row r="65" spans="1:31" x14ac:dyDescent="0.25">
      <c r="A65">
        <v>32</v>
      </c>
      <c r="B65" s="4">
        <v>443.01444444444456</v>
      </c>
      <c r="C65" s="4">
        <v>800.57218181818189</v>
      </c>
      <c r="D65" s="4">
        <v>434.04200000000003</v>
      </c>
      <c r="E65" s="4">
        <v>389.72911111111119</v>
      </c>
      <c r="F65" s="4">
        <v>676.41244444444442</v>
      </c>
      <c r="G65" s="4">
        <v>533.86044444444451</v>
      </c>
      <c r="H65" s="4">
        <v>515.34333333333336</v>
      </c>
      <c r="I65" s="4">
        <v>1118.7173333333335</v>
      </c>
      <c r="J65" s="4">
        <v>389.68333333333339</v>
      </c>
      <c r="K65" s="4">
        <v>2003.9679999999996</v>
      </c>
      <c r="L65" s="4">
        <v>460.20400000000006</v>
      </c>
      <c r="M65" s="4">
        <v>452.67355555555559</v>
      </c>
      <c r="N65" s="4">
        <v>1327.9883636363636</v>
      </c>
      <c r="O65" s="4">
        <v>1107.7743636363634</v>
      </c>
      <c r="P65" s="4">
        <v>1707.3279999999997</v>
      </c>
      <c r="Q65" s="4">
        <v>1578.5779999999997</v>
      </c>
      <c r="R65" s="4">
        <v>621.9140000000001</v>
      </c>
      <c r="S65" s="4">
        <v>313.37177777777782</v>
      </c>
      <c r="T65" s="4">
        <v>1160.0546666666667</v>
      </c>
      <c r="U65" s="4">
        <v>575.8615555555557</v>
      </c>
      <c r="V65" s="4">
        <v>827.27311111111123</v>
      </c>
      <c r="W65" s="4">
        <v>782.73133333333351</v>
      </c>
      <c r="X65" s="4">
        <v>1360.6071111111114</v>
      </c>
      <c r="Y65" s="4">
        <v>2181.7460000000005</v>
      </c>
      <c r="Z65" s="4">
        <v>1271.0886666666668</v>
      </c>
      <c r="AA65" s="4">
        <v>503.12924999999996</v>
      </c>
      <c r="AB65" s="4">
        <v>2788.4159999999997</v>
      </c>
      <c r="AC65" s="4">
        <v>1914.6763636363635</v>
      </c>
      <c r="AD65" s="4">
        <v>3028.7243636363633</v>
      </c>
      <c r="AE65" s="4">
        <v>823.13022222222241</v>
      </c>
    </row>
    <row r="66" spans="1:31" x14ac:dyDescent="0.25">
      <c r="A66">
        <v>32.5</v>
      </c>
      <c r="B66" s="4">
        <v>446.24177777777788</v>
      </c>
      <c r="C66" s="4">
        <v>804.22399999999993</v>
      </c>
      <c r="D66" s="4">
        <v>436.49111111111114</v>
      </c>
      <c r="E66" s="4">
        <v>394.00933333333336</v>
      </c>
      <c r="F66" s="4">
        <v>681.31066666666686</v>
      </c>
      <c r="G66" s="4">
        <v>537.8660000000001</v>
      </c>
      <c r="H66" s="4">
        <v>520.99688888888898</v>
      </c>
      <c r="I66" s="4">
        <v>1136.1357777777778</v>
      </c>
      <c r="J66" s="4">
        <v>392.65888888888895</v>
      </c>
      <c r="K66" s="4">
        <v>2066.5920000000001</v>
      </c>
      <c r="L66" s="4">
        <v>465.33111111111117</v>
      </c>
      <c r="M66" s="4">
        <v>456.8851111111112</v>
      </c>
      <c r="N66" s="4">
        <v>1369.4879999999998</v>
      </c>
      <c r="O66" s="4">
        <v>1120.789818181818</v>
      </c>
      <c r="P66" s="4">
        <v>1760.682</v>
      </c>
      <c r="Q66" s="4">
        <v>1601.2380000000001</v>
      </c>
      <c r="R66" s="4">
        <v>626.56044444444456</v>
      </c>
      <c r="S66" s="4">
        <v>315.70644444444451</v>
      </c>
      <c r="T66" s="4">
        <v>1172.8266666666668</v>
      </c>
      <c r="U66" s="4">
        <v>579.98155555555559</v>
      </c>
      <c r="V66" s="4">
        <v>835.3757777777779</v>
      </c>
      <c r="W66" s="4">
        <v>789.57511111111114</v>
      </c>
      <c r="X66" s="4">
        <v>1373.7224444444446</v>
      </c>
      <c r="Y66" s="4">
        <v>2208.6862222222226</v>
      </c>
      <c r="Z66" s="4">
        <v>1290.5900000000004</v>
      </c>
      <c r="AA66" s="4">
        <v>507.50674999999995</v>
      </c>
      <c r="AB66" s="4">
        <v>2875.5539999999996</v>
      </c>
      <c r="AC66" s="4">
        <v>1974.5099999999998</v>
      </c>
      <c r="AD66" s="4">
        <v>3123.3719999999998</v>
      </c>
      <c r="AE66" s="4">
        <v>833.01822222222222</v>
      </c>
    </row>
    <row r="67" spans="1:31" x14ac:dyDescent="0.25">
      <c r="A67">
        <v>33</v>
      </c>
      <c r="B67" s="4">
        <v>449.4691111111112</v>
      </c>
      <c r="C67" s="4">
        <v>805.53490909090908</v>
      </c>
      <c r="D67" s="4">
        <v>438.91733333333337</v>
      </c>
      <c r="E67" s="4">
        <v>398.31244444444451</v>
      </c>
      <c r="F67" s="4">
        <v>686.25466666666682</v>
      </c>
      <c r="G67" s="4">
        <v>541.82577777777783</v>
      </c>
      <c r="H67" s="4">
        <v>526.62755555555566</v>
      </c>
      <c r="I67" s="4">
        <v>1153.5313333333334</v>
      </c>
      <c r="J67" s="4">
        <v>395.68022222222231</v>
      </c>
      <c r="K67" s="4">
        <v>2066.5920000000001</v>
      </c>
      <c r="L67" s="4">
        <v>470.4353333333334</v>
      </c>
      <c r="M67" s="4">
        <v>461.11955555555562</v>
      </c>
      <c r="N67" s="4">
        <v>1369.4879999999998</v>
      </c>
      <c r="O67" s="4">
        <v>1133.7116363636362</v>
      </c>
      <c r="P67" s="4">
        <v>1760.682</v>
      </c>
      <c r="Q67" s="4">
        <v>1623.8979999999999</v>
      </c>
      <c r="R67" s="4">
        <v>631.18400000000008</v>
      </c>
      <c r="S67" s="4">
        <v>318.04111111111109</v>
      </c>
      <c r="T67" s="4">
        <v>1185.5757777777781</v>
      </c>
      <c r="U67" s="4">
        <v>584.07866666666678</v>
      </c>
      <c r="V67" s="4">
        <v>843.47844444444456</v>
      </c>
      <c r="W67" s="4">
        <v>796.44177777777793</v>
      </c>
      <c r="X67" s="4">
        <v>1386.837777777778</v>
      </c>
      <c r="Y67" s="4">
        <v>2235.6264444444446</v>
      </c>
      <c r="Z67" s="4">
        <v>1310.0913333333335</v>
      </c>
      <c r="AA67" s="4">
        <v>511.88424999999995</v>
      </c>
      <c r="AB67" s="4">
        <v>2875.5539999999996</v>
      </c>
      <c r="AC67" s="4">
        <v>1974.5099999999998</v>
      </c>
      <c r="AD67" s="4">
        <v>3123.3719999999998</v>
      </c>
      <c r="AE67" s="4">
        <v>842.92911111111118</v>
      </c>
    </row>
    <row r="68" spans="1:31" x14ac:dyDescent="0.25">
      <c r="A68">
        <v>33.5</v>
      </c>
      <c r="B68" s="4">
        <v>452.67355555555559</v>
      </c>
      <c r="C68" s="4">
        <v>831.35981818181813</v>
      </c>
      <c r="D68" s="4">
        <v>441.36644444444454</v>
      </c>
      <c r="E68" s="4">
        <v>402.6155555555556</v>
      </c>
      <c r="F68" s="4">
        <v>691.17577777777797</v>
      </c>
      <c r="G68" s="4">
        <v>545.83133333333342</v>
      </c>
      <c r="H68" s="4">
        <v>532.28111111111116</v>
      </c>
      <c r="I68" s="4">
        <v>1170.9726666666668</v>
      </c>
      <c r="J68" s="4">
        <v>398.67866666666674</v>
      </c>
      <c r="K68" s="4">
        <v>2129.2159999999999</v>
      </c>
      <c r="L68" s="4">
        <v>475.51666666666671</v>
      </c>
      <c r="M68" s="4">
        <v>465.33111111111117</v>
      </c>
      <c r="N68" s="4">
        <v>1410.9876363636365</v>
      </c>
      <c r="O68" s="4">
        <v>1146.6896363636361</v>
      </c>
      <c r="P68" s="4">
        <v>1814.0359999999998</v>
      </c>
      <c r="Q68" s="4">
        <v>1646.558</v>
      </c>
      <c r="R68" s="4">
        <v>635.83044444444465</v>
      </c>
      <c r="S68" s="4">
        <v>320.37577777777784</v>
      </c>
      <c r="T68" s="4">
        <v>1198.347777777778</v>
      </c>
      <c r="U68" s="4">
        <v>588.19866666666678</v>
      </c>
      <c r="V68" s="4">
        <v>851.62688888888897</v>
      </c>
      <c r="W68" s="4">
        <v>803.28555555555556</v>
      </c>
      <c r="X68" s="4">
        <v>1399.9760000000001</v>
      </c>
      <c r="Y68" s="4">
        <v>2262.5666666666671</v>
      </c>
      <c r="Z68" s="4">
        <v>1329.5926666666669</v>
      </c>
      <c r="AA68" s="4">
        <v>516.26175000000001</v>
      </c>
      <c r="AB68" s="4">
        <v>2962.6919999999996</v>
      </c>
      <c r="AC68" s="4">
        <v>2034.3436363636361</v>
      </c>
      <c r="AD68" s="4">
        <v>3218.019636363636</v>
      </c>
      <c r="AE68" s="4">
        <v>852.8171111111111</v>
      </c>
    </row>
    <row r="69" spans="1:31" x14ac:dyDescent="0.25">
      <c r="A69">
        <v>34</v>
      </c>
      <c r="B69" s="4">
        <v>455.87800000000004</v>
      </c>
      <c r="C69" s="4">
        <v>833.94418181818185</v>
      </c>
      <c r="D69" s="4">
        <v>443.79266666666666</v>
      </c>
      <c r="E69" s="4">
        <v>406.89577777777782</v>
      </c>
      <c r="F69" s="4">
        <v>696.096888888889</v>
      </c>
      <c r="G69" s="4">
        <v>549.81400000000008</v>
      </c>
      <c r="H69" s="4">
        <v>537.93466666666677</v>
      </c>
      <c r="I69" s="4">
        <v>1188.3453333333334</v>
      </c>
      <c r="J69" s="4">
        <v>401.65422222222224</v>
      </c>
      <c r="K69" s="4">
        <v>2129.2159999999999</v>
      </c>
      <c r="L69" s="4">
        <v>480.62088888888894</v>
      </c>
      <c r="M69" s="4">
        <v>469.51977777777785</v>
      </c>
      <c r="N69" s="4">
        <v>1410.9876363636365</v>
      </c>
      <c r="O69" s="4">
        <v>1159.6301818181817</v>
      </c>
      <c r="P69" s="4">
        <v>1814.0359999999998</v>
      </c>
      <c r="Q69" s="4">
        <v>1669.2179999999998</v>
      </c>
      <c r="R69" s="4">
        <v>640.45400000000006</v>
      </c>
      <c r="S69" s="4">
        <v>322.71044444444453</v>
      </c>
      <c r="T69" s="4">
        <v>1211.096888888889</v>
      </c>
      <c r="U69" s="4">
        <v>592.29577777777786</v>
      </c>
      <c r="V69" s="4">
        <v>859.70666666666693</v>
      </c>
      <c r="W69" s="4">
        <v>810.10644444444449</v>
      </c>
      <c r="X69" s="4">
        <v>1413.1142222222225</v>
      </c>
      <c r="Y69" s="4">
        <v>2289.5068888888891</v>
      </c>
      <c r="Z69" s="4">
        <v>1349.0940000000001</v>
      </c>
      <c r="AA69" s="4">
        <v>520.61350000000004</v>
      </c>
      <c r="AB69" s="4">
        <v>2962.6919999999996</v>
      </c>
      <c r="AC69" s="4">
        <v>2034.3436363636361</v>
      </c>
      <c r="AD69" s="4">
        <v>3218.019636363636</v>
      </c>
      <c r="AE69" s="4">
        <v>862.70511111111125</v>
      </c>
    </row>
    <row r="70" spans="1:31" x14ac:dyDescent="0.25">
      <c r="A70">
        <v>34.5</v>
      </c>
      <c r="B70" s="4">
        <v>459.08244444444449</v>
      </c>
      <c r="C70" s="4">
        <v>834.41236363636358</v>
      </c>
      <c r="D70" s="4">
        <v>446.24177777777788</v>
      </c>
      <c r="E70" s="4">
        <v>411.22177777777779</v>
      </c>
      <c r="F70" s="4">
        <v>701.01800000000003</v>
      </c>
      <c r="G70" s="4">
        <v>553.79666666666674</v>
      </c>
      <c r="H70" s="4">
        <v>543.58822222222227</v>
      </c>
      <c r="I70" s="4">
        <v>1205.7637777777777</v>
      </c>
      <c r="J70" s="4">
        <v>404.65266666666668</v>
      </c>
      <c r="K70" s="4">
        <v>2191.84</v>
      </c>
      <c r="L70" s="4">
        <v>485.72511111111118</v>
      </c>
      <c r="M70" s="4">
        <v>473.75422222222227</v>
      </c>
      <c r="N70" s="4">
        <v>1452.4872727272725</v>
      </c>
      <c r="O70" s="4">
        <v>1185.5487272727271</v>
      </c>
      <c r="P70" s="4">
        <v>1867.3899999999999</v>
      </c>
      <c r="Q70" s="4">
        <v>1691.8779999999997</v>
      </c>
      <c r="R70" s="4">
        <v>645.10044444444452</v>
      </c>
      <c r="S70" s="4">
        <v>325.0222222222223</v>
      </c>
      <c r="T70" s="4">
        <v>1223.8917777777781</v>
      </c>
      <c r="U70" s="4">
        <v>596.39288888888893</v>
      </c>
      <c r="V70" s="4">
        <v>867.85511111111123</v>
      </c>
      <c r="W70" s="4">
        <v>816.97311111111128</v>
      </c>
      <c r="X70" s="4">
        <v>1426.2524444444446</v>
      </c>
      <c r="Y70" s="4">
        <v>2316.4471111111116</v>
      </c>
      <c r="Z70" s="4">
        <v>1368.5953333333334</v>
      </c>
      <c r="AA70" s="4">
        <v>524.96524999999997</v>
      </c>
      <c r="AB70" s="4">
        <v>3049.8299999999995</v>
      </c>
      <c r="AC70" s="4">
        <v>2094.1772727272728</v>
      </c>
      <c r="AD70" s="4">
        <v>3312.6672727272726</v>
      </c>
      <c r="AE70" s="4">
        <v>872.61600000000021</v>
      </c>
    </row>
    <row r="71" spans="1:31" x14ac:dyDescent="0.25">
      <c r="A71">
        <v>35</v>
      </c>
      <c r="B71" s="4">
        <v>462.30977777777781</v>
      </c>
      <c r="C71" s="4">
        <v>836.97799999999995</v>
      </c>
      <c r="D71" s="4">
        <v>448.66800000000012</v>
      </c>
      <c r="E71" s="4">
        <v>415.50200000000007</v>
      </c>
      <c r="F71" s="4">
        <v>705.91622222222236</v>
      </c>
      <c r="G71" s="4">
        <v>557.82511111111126</v>
      </c>
      <c r="H71" s="4">
        <v>549.28755555555563</v>
      </c>
      <c r="I71" s="4">
        <v>1223.1822222222224</v>
      </c>
      <c r="J71" s="4">
        <v>407.67400000000009</v>
      </c>
      <c r="K71" s="4">
        <v>2191.84</v>
      </c>
      <c r="L71" s="4">
        <v>490.82933333333335</v>
      </c>
      <c r="M71" s="4">
        <v>477.96577777777782</v>
      </c>
      <c r="N71" s="4">
        <v>1452.4872727272725</v>
      </c>
      <c r="O71" s="4">
        <v>1198.508</v>
      </c>
      <c r="P71" s="4">
        <v>1867.3899999999999</v>
      </c>
      <c r="Q71" s="4">
        <v>1714.538</v>
      </c>
      <c r="R71" s="4">
        <v>649.74688888888898</v>
      </c>
      <c r="S71" s="4">
        <v>327.35688888888893</v>
      </c>
      <c r="T71" s="4">
        <v>1236.6637777777778</v>
      </c>
      <c r="U71" s="4">
        <v>600.51288888888905</v>
      </c>
      <c r="V71" s="4">
        <v>875.98066666666671</v>
      </c>
      <c r="W71" s="4">
        <v>823.81688888888903</v>
      </c>
      <c r="X71" s="4">
        <v>1439.367777777778</v>
      </c>
      <c r="Y71" s="4">
        <v>2343.3873333333331</v>
      </c>
      <c r="Z71" s="4">
        <v>1388.096666666667</v>
      </c>
      <c r="AA71" s="4">
        <v>529.34275000000002</v>
      </c>
      <c r="AB71" s="4">
        <v>3049.8299999999995</v>
      </c>
      <c r="AC71" s="4">
        <v>2094.1772727272728</v>
      </c>
      <c r="AD71" s="4">
        <v>3312.6672727272726</v>
      </c>
      <c r="AE71" s="4">
        <v>882.48111111111132</v>
      </c>
    </row>
    <row r="72" spans="1:31" x14ac:dyDescent="0.25">
      <c r="A72">
        <v>35.5</v>
      </c>
      <c r="B72" s="4">
        <v>465.53711111111119</v>
      </c>
      <c r="C72" s="4">
        <v>888.08472727272738</v>
      </c>
      <c r="D72" s="4">
        <v>451.11711111111117</v>
      </c>
      <c r="E72" s="4">
        <v>419.8051111111111</v>
      </c>
      <c r="F72" s="4">
        <v>710.8373333333335</v>
      </c>
      <c r="G72" s="4">
        <v>561.78488888888887</v>
      </c>
      <c r="H72" s="4">
        <v>554.91822222222231</v>
      </c>
      <c r="I72" s="4">
        <v>1240.6006666666667</v>
      </c>
      <c r="J72" s="4">
        <v>410.62666666666678</v>
      </c>
      <c r="K72" s="4">
        <v>2254.4639999999999</v>
      </c>
      <c r="L72" s="4">
        <v>495.93355555555564</v>
      </c>
      <c r="M72" s="4">
        <v>482.17733333333342</v>
      </c>
      <c r="N72" s="4">
        <v>1493.986909090909</v>
      </c>
      <c r="O72" s="4">
        <v>1211.504727272727</v>
      </c>
      <c r="P72" s="4">
        <v>1920.7439999999999</v>
      </c>
      <c r="Q72" s="4">
        <v>1737.1979999999999</v>
      </c>
      <c r="R72" s="4">
        <v>654.39333333333343</v>
      </c>
      <c r="S72" s="4">
        <v>329.69155555555557</v>
      </c>
      <c r="T72" s="4">
        <v>1249.412888888889</v>
      </c>
      <c r="U72" s="4">
        <v>604.61</v>
      </c>
      <c r="V72" s="4">
        <v>884.08333333333337</v>
      </c>
      <c r="W72" s="4">
        <v>830.66066666666688</v>
      </c>
      <c r="X72" s="4">
        <v>1452.5060000000003</v>
      </c>
      <c r="Y72" s="4">
        <v>2370.3275555555556</v>
      </c>
      <c r="Z72" s="4">
        <v>1407.5751111111115</v>
      </c>
      <c r="AA72" s="4">
        <v>533.69449999999995</v>
      </c>
      <c r="AB72" s="4">
        <v>3136.9679999999994</v>
      </c>
      <c r="AC72" s="4">
        <v>2154.0109090909091</v>
      </c>
      <c r="AD72" s="4">
        <v>3407.3149090909092</v>
      </c>
      <c r="AE72" s="4">
        <v>892.36911111111124</v>
      </c>
    </row>
    <row r="73" spans="1:31" x14ac:dyDescent="0.25">
      <c r="A73">
        <v>36</v>
      </c>
      <c r="B73" s="4">
        <v>468.74155555555558</v>
      </c>
      <c r="C73" s="4">
        <v>896.68054545454538</v>
      </c>
      <c r="D73" s="4">
        <v>453.54333333333341</v>
      </c>
      <c r="E73" s="4">
        <v>424.13111111111118</v>
      </c>
      <c r="F73" s="4">
        <v>715.78133333333358</v>
      </c>
      <c r="G73" s="4">
        <v>565.79044444444446</v>
      </c>
      <c r="H73" s="4">
        <v>560.57177777777792</v>
      </c>
      <c r="I73" s="4">
        <v>1257.9962222222223</v>
      </c>
      <c r="J73" s="4">
        <v>413.64800000000002</v>
      </c>
      <c r="K73" s="4">
        <v>2254.4639999999999</v>
      </c>
      <c r="L73" s="4">
        <v>501.03777777777788</v>
      </c>
      <c r="M73" s="4">
        <v>486.36600000000004</v>
      </c>
      <c r="N73" s="4">
        <v>1493.986909090909</v>
      </c>
      <c r="O73" s="4">
        <v>1224.4452727272728</v>
      </c>
      <c r="P73" s="4">
        <v>1920.7439999999999</v>
      </c>
      <c r="Q73" s="4">
        <v>1759.8579999999999</v>
      </c>
      <c r="R73" s="4">
        <v>659.01688888888896</v>
      </c>
      <c r="S73" s="4">
        <v>332.00333333333339</v>
      </c>
      <c r="T73" s="4">
        <v>1262.1848888888892</v>
      </c>
      <c r="U73" s="4">
        <v>608.68422222222227</v>
      </c>
      <c r="V73" s="4">
        <v>892.20888888888896</v>
      </c>
      <c r="W73" s="4">
        <v>837.5044444444444</v>
      </c>
      <c r="X73" s="4">
        <v>1465.6442222222224</v>
      </c>
      <c r="Y73" s="4">
        <v>2397.2677777777776</v>
      </c>
      <c r="Z73" s="4">
        <v>1427.0764444444446</v>
      </c>
      <c r="AA73" s="4">
        <v>538.09775000000002</v>
      </c>
      <c r="AB73" s="4">
        <v>3136.9679999999994</v>
      </c>
      <c r="AC73" s="4">
        <v>2154.0109090909091</v>
      </c>
      <c r="AD73" s="4">
        <v>3407.3149090909092</v>
      </c>
      <c r="AE73" s="4">
        <v>902.28000000000009</v>
      </c>
    </row>
    <row r="74" spans="1:31" x14ac:dyDescent="0.25">
      <c r="A74">
        <v>36.5</v>
      </c>
      <c r="B74" s="4">
        <v>471.9688888888889</v>
      </c>
      <c r="C74" s="4">
        <v>914.9396363636364</v>
      </c>
      <c r="D74" s="4">
        <v>455.99244444444452</v>
      </c>
      <c r="E74" s="4">
        <v>428.43422222222233</v>
      </c>
      <c r="F74" s="4">
        <v>720.67955555555568</v>
      </c>
      <c r="G74" s="4">
        <v>569.77311111111112</v>
      </c>
      <c r="H74" s="4">
        <v>566.24822222222224</v>
      </c>
      <c r="I74" s="4">
        <v>1275.414666666667</v>
      </c>
      <c r="J74" s="4">
        <v>416.62355555555564</v>
      </c>
      <c r="K74" s="4">
        <v>2317.0880000000002</v>
      </c>
      <c r="L74" s="4">
        <v>506.11911111111118</v>
      </c>
      <c r="M74" s="4">
        <v>490.57755555555565</v>
      </c>
      <c r="N74" s="4">
        <v>1535.4865454545452</v>
      </c>
      <c r="O74" s="4">
        <v>1237.3858181818182</v>
      </c>
      <c r="P74" s="4">
        <v>1974.0980000000002</v>
      </c>
      <c r="Q74" s="4">
        <v>1782.518</v>
      </c>
      <c r="R74" s="4">
        <v>663.66333333333341</v>
      </c>
      <c r="S74" s="4">
        <v>334.33800000000002</v>
      </c>
      <c r="T74" s="4">
        <v>1274.9340000000002</v>
      </c>
      <c r="U74" s="4">
        <v>612.80422222222228</v>
      </c>
      <c r="V74" s="4">
        <v>900.31155555555563</v>
      </c>
      <c r="W74" s="4">
        <v>844.37111111111119</v>
      </c>
      <c r="X74" s="4">
        <v>1478.7595555555556</v>
      </c>
      <c r="Y74" s="4">
        <v>2424.2080000000001</v>
      </c>
      <c r="Z74" s="4">
        <v>1446.577777777778</v>
      </c>
      <c r="AA74" s="4">
        <v>542.44949999999994</v>
      </c>
      <c r="AB74" s="4">
        <v>3224.1059999999993</v>
      </c>
      <c r="AC74" s="4">
        <v>2213.8445454545458</v>
      </c>
      <c r="AD74" s="4">
        <v>3501.9625454545453</v>
      </c>
      <c r="AE74" s="4">
        <v>912.19088888888894</v>
      </c>
    </row>
    <row r="75" spans="1:31" x14ac:dyDescent="0.25">
      <c r="A75">
        <v>37</v>
      </c>
      <c r="B75" s="4">
        <v>475.19622222222227</v>
      </c>
      <c r="C75" s="4">
        <v>916.77490909090909</v>
      </c>
      <c r="D75" s="4">
        <v>458.44155555555557</v>
      </c>
      <c r="E75" s="4">
        <v>432.71444444444455</v>
      </c>
      <c r="F75" s="4">
        <v>725.62355555555564</v>
      </c>
      <c r="G75" s="4">
        <v>573.77866666666671</v>
      </c>
      <c r="H75" s="4">
        <v>571.90177777777785</v>
      </c>
      <c r="I75" s="4">
        <v>1292.8331111111113</v>
      </c>
      <c r="J75" s="4">
        <v>419.62200000000013</v>
      </c>
      <c r="K75" s="4">
        <v>2317.0880000000002</v>
      </c>
      <c r="L75" s="4">
        <v>511.22333333333336</v>
      </c>
      <c r="M75" s="4">
        <v>494.81200000000013</v>
      </c>
      <c r="N75" s="4">
        <v>1535.4865454545452</v>
      </c>
      <c r="O75" s="4">
        <v>1250.3263636363636</v>
      </c>
      <c r="P75" s="4">
        <v>1974.0980000000002</v>
      </c>
      <c r="Q75" s="4">
        <v>1805.1779999999997</v>
      </c>
      <c r="R75" s="4">
        <v>668.28688888888894</v>
      </c>
      <c r="S75" s="4">
        <v>336.67266666666671</v>
      </c>
      <c r="T75" s="4">
        <v>1287.6831111111112</v>
      </c>
      <c r="U75" s="4">
        <v>616.90133333333347</v>
      </c>
      <c r="V75" s="4">
        <v>908.43711111111122</v>
      </c>
      <c r="W75" s="4">
        <v>851.19200000000012</v>
      </c>
      <c r="X75" s="4">
        <v>1491.8977777777779</v>
      </c>
      <c r="Y75" s="4">
        <v>2451.1482222222226</v>
      </c>
      <c r="Z75" s="4">
        <v>1466.0791111111114</v>
      </c>
      <c r="AA75" s="4">
        <v>546.827</v>
      </c>
      <c r="AB75" s="4">
        <v>3224.1059999999993</v>
      </c>
      <c r="AC75" s="4">
        <v>2213.8445454545458</v>
      </c>
      <c r="AD75" s="4">
        <v>3501.9625454545453</v>
      </c>
      <c r="AE75" s="4">
        <v>922.07888888888908</v>
      </c>
    </row>
    <row r="76" spans="1:31" x14ac:dyDescent="0.25">
      <c r="A76">
        <v>37.5</v>
      </c>
      <c r="B76" s="4">
        <v>478.42355555555559</v>
      </c>
      <c r="C76" s="4">
        <v>916.98090909090899</v>
      </c>
      <c r="D76" s="4">
        <v>460.89066666666679</v>
      </c>
      <c r="E76" s="4">
        <v>437.04044444444446</v>
      </c>
      <c r="F76" s="4">
        <v>730.54466666666679</v>
      </c>
      <c r="G76" s="4">
        <v>577.76133333333337</v>
      </c>
      <c r="H76" s="4">
        <v>577.55533333333346</v>
      </c>
      <c r="I76" s="4">
        <v>1310.2286666666666</v>
      </c>
      <c r="J76" s="4">
        <v>422.6204444444445</v>
      </c>
      <c r="K76" s="4">
        <v>2379.7119999999995</v>
      </c>
      <c r="L76" s="4">
        <v>516.32755555555559</v>
      </c>
      <c r="M76" s="4">
        <v>499.02355555555562</v>
      </c>
      <c r="N76" s="4">
        <v>1576.9861818181819</v>
      </c>
      <c r="O76" s="4">
        <v>1263.3043636363636</v>
      </c>
      <c r="P76" s="4">
        <v>2027.4519999999998</v>
      </c>
      <c r="Q76" s="4">
        <v>1827.838</v>
      </c>
      <c r="R76" s="4">
        <v>672.93333333333339</v>
      </c>
      <c r="S76" s="4">
        <v>339.00733333333341</v>
      </c>
      <c r="T76" s="4">
        <v>1300.4322222222224</v>
      </c>
      <c r="U76" s="4">
        <v>621.02133333333336</v>
      </c>
      <c r="V76" s="4">
        <v>916.53977777777789</v>
      </c>
      <c r="W76" s="4">
        <v>858.0586666666668</v>
      </c>
      <c r="X76" s="4">
        <v>1505.0360000000001</v>
      </c>
      <c r="Y76" s="4">
        <v>2478.088444444445</v>
      </c>
      <c r="Z76" s="4">
        <v>1485.5804444444445</v>
      </c>
      <c r="AA76" s="4">
        <v>551.17875000000004</v>
      </c>
      <c r="AB76" s="4">
        <v>3311.2439999999997</v>
      </c>
      <c r="AC76" s="4">
        <v>2273.6781818181817</v>
      </c>
      <c r="AD76" s="4">
        <v>3596.6101818181814</v>
      </c>
      <c r="AE76" s="4">
        <v>931.966888888889</v>
      </c>
    </row>
    <row r="77" spans="1:31" x14ac:dyDescent="0.25">
      <c r="A77">
        <v>38</v>
      </c>
      <c r="B77" s="4">
        <v>481.62800000000004</v>
      </c>
      <c r="C77" s="4">
        <v>918.49781818181805</v>
      </c>
      <c r="D77" s="4">
        <v>463.29400000000004</v>
      </c>
      <c r="E77" s="4">
        <v>441.32066666666668</v>
      </c>
      <c r="F77" s="4">
        <v>735.46577777777782</v>
      </c>
      <c r="G77" s="4">
        <v>581.74400000000014</v>
      </c>
      <c r="H77" s="4">
        <v>583.18600000000004</v>
      </c>
      <c r="I77" s="4">
        <v>1327.6471111111111</v>
      </c>
      <c r="J77" s="4">
        <v>425.61888888888893</v>
      </c>
      <c r="K77" s="4">
        <v>2379.7119999999995</v>
      </c>
      <c r="L77" s="4">
        <v>521.43177777777782</v>
      </c>
      <c r="M77" s="4">
        <v>503.23511111111117</v>
      </c>
      <c r="N77" s="4">
        <v>1576.9861818181819</v>
      </c>
      <c r="O77" s="4">
        <v>1276.3010909090908</v>
      </c>
      <c r="P77" s="4">
        <v>2027.4519999999998</v>
      </c>
      <c r="Q77" s="4">
        <v>1850.498</v>
      </c>
      <c r="R77" s="4">
        <v>677.55688888888892</v>
      </c>
      <c r="S77" s="4">
        <v>341.34200000000004</v>
      </c>
      <c r="T77" s="4">
        <v>1313.2271111111113</v>
      </c>
      <c r="U77" s="4">
        <v>625.11844444444455</v>
      </c>
      <c r="V77" s="4">
        <v>924.66533333333348</v>
      </c>
      <c r="W77" s="4">
        <v>864.90244444444454</v>
      </c>
      <c r="X77" s="4">
        <v>1518.1971111111113</v>
      </c>
      <c r="Y77" s="4">
        <v>2505.028666666667</v>
      </c>
      <c r="Z77" s="4">
        <v>1505.0817777777779</v>
      </c>
      <c r="AA77" s="4">
        <v>555.53050000000007</v>
      </c>
      <c r="AB77" s="4">
        <v>3311.2439999999997</v>
      </c>
      <c r="AC77" s="4">
        <v>2273.6781818181817</v>
      </c>
      <c r="AD77" s="4">
        <v>3596.6101818181814</v>
      </c>
      <c r="AE77" s="4">
        <v>941.83200000000011</v>
      </c>
    </row>
    <row r="78" spans="1:31" x14ac:dyDescent="0.25">
      <c r="A78">
        <v>38.5</v>
      </c>
      <c r="B78" s="4">
        <v>484.83244444444449</v>
      </c>
      <c r="C78" s="4">
        <v>947.97454545454536</v>
      </c>
      <c r="D78" s="4">
        <v>465.74311111111115</v>
      </c>
      <c r="E78" s="4">
        <v>445.62377777777783</v>
      </c>
      <c r="F78" s="4">
        <v>740.38688888888896</v>
      </c>
      <c r="G78" s="4">
        <v>585.74955555555562</v>
      </c>
      <c r="H78" s="4">
        <v>588.83955555555553</v>
      </c>
      <c r="I78" s="4">
        <v>1345.0426666666667</v>
      </c>
      <c r="J78" s="4">
        <v>428.61733333333342</v>
      </c>
      <c r="K78" s="4">
        <v>2442.3359999999998</v>
      </c>
      <c r="L78" s="4">
        <v>526.51311111111113</v>
      </c>
      <c r="M78" s="4">
        <v>507.46955555555564</v>
      </c>
      <c r="N78" s="4">
        <v>1594.4399999999998</v>
      </c>
      <c r="O78" s="4">
        <v>1289.2229090909091</v>
      </c>
      <c r="P78" s="4">
        <v>2080.8059999999996</v>
      </c>
      <c r="Q78" s="4">
        <v>1873.1579999999999</v>
      </c>
      <c r="R78" s="4">
        <v>682.18044444444456</v>
      </c>
      <c r="S78" s="4">
        <v>343.63088888888893</v>
      </c>
      <c r="T78" s="4">
        <v>1325.9762222222223</v>
      </c>
      <c r="U78" s="4">
        <v>629.21555555555562</v>
      </c>
      <c r="V78" s="4">
        <v>932.76800000000003</v>
      </c>
      <c r="W78" s="4">
        <v>871.7462222222224</v>
      </c>
      <c r="X78" s="4">
        <v>1531.3124444444445</v>
      </c>
      <c r="Y78" s="4">
        <v>2531.9688888888895</v>
      </c>
      <c r="Z78" s="4">
        <v>1524.5831111111113</v>
      </c>
      <c r="AA78" s="4">
        <v>559.9079999999999</v>
      </c>
      <c r="AB78" s="4">
        <v>3398.3820000000001</v>
      </c>
      <c r="AC78" s="4">
        <v>2275.3636363636365</v>
      </c>
      <c r="AD78" s="4">
        <v>3691.257818181818</v>
      </c>
      <c r="AE78" s="4">
        <v>951.74288888888907</v>
      </c>
    </row>
    <row r="79" spans="1:31" x14ac:dyDescent="0.25">
      <c r="A79">
        <v>39</v>
      </c>
      <c r="B79" s="4">
        <v>488.05977777777781</v>
      </c>
      <c r="C79" s="4">
        <v>950.91472727272719</v>
      </c>
      <c r="D79" s="4">
        <v>468.19222222222226</v>
      </c>
      <c r="E79" s="4">
        <v>449.90400000000011</v>
      </c>
      <c r="F79" s="4">
        <v>745.30800000000011</v>
      </c>
      <c r="G79" s="4">
        <v>589.70933333333335</v>
      </c>
      <c r="H79" s="4">
        <v>594.49311111111126</v>
      </c>
      <c r="I79" s="4">
        <v>1362.4611111111112</v>
      </c>
      <c r="J79" s="4">
        <v>431.59288888888898</v>
      </c>
      <c r="K79" s="4">
        <v>2442.3359999999998</v>
      </c>
      <c r="L79" s="4">
        <v>531.64022222222241</v>
      </c>
      <c r="M79" s="4">
        <v>511.68111111111119</v>
      </c>
      <c r="N79" s="4">
        <v>1594.4399999999998</v>
      </c>
      <c r="O79" s="4">
        <v>1302.1447272727273</v>
      </c>
      <c r="P79" s="4">
        <v>2080.8059999999996</v>
      </c>
      <c r="Q79" s="4">
        <v>1895.818</v>
      </c>
      <c r="R79" s="4">
        <v>686.82688888888902</v>
      </c>
      <c r="S79" s="4">
        <v>345.9884444444445</v>
      </c>
      <c r="T79" s="4">
        <v>1338.7482222222225</v>
      </c>
      <c r="U79" s="4">
        <v>633.3126666666667</v>
      </c>
      <c r="V79" s="4">
        <v>940.89355555555562</v>
      </c>
      <c r="W79" s="4">
        <v>878.59000000000015</v>
      </c>
      <c r="X79" s="4">
        <v>1544.4506666666668</v>
      </c>
      <c r="Y79" s="4">
        <v>2558.9091111111115</v>
      </c>
      <c r="Z79" s="4">
        <v>1544.0844444444447</v>
      </c>
      <c r="AA79" s="4">
        <v>564.28549999999996</v>
      </c>
      <c r="AB79" s="4">
        <v>3398.3820000000001</v>
      </c>
      <c r="AC79" s="4">
        <v>2275.3636363636365</v>
      </c>
      <c r="AD79" s="4">
        <v>3691.257818181818</v>
      </c>
      <c r="AE79" s="4">
        <v>961.63088888888899</v>
      </c>
    </row>
    <row r="80" spans="1:31" x14ac:dyDescent="0.25">
      <c r="A80">
        <v>39.5</v>
      </c>
      <c r="B80" s="4">
        <v>491.28711111111119</v>
      </c>
      <c r="C80" s="4">
        <v>951.42036363636362</v>
      </c>
      <c r="D80" s="4">
        <v>470.64133333333342</v>
      </c>
      <c r="E80" s="4">
        <v>454.20711111111115</v>
      </c>
      <c r="F80" s="4">
        <v>750.22911111111125</v>
      </c>
      <c r="G80" s="4">
        <v>593.73777777777775</v>
      </c>
      <c r="H80" s="4">
        <v>600.16955555555558</v>
      </c>
      <c r="I80" s="4">
        <v>1379.8795555555557</v>
      </c>
      <c r="J80" s="4">
        <v>434.61422222222228</v>
      </c>
      <c r="K80" s="4">
        <v>2504.9599999999996</v>
      </c>
      <c r="L80" s="4">
        <v>536.7215555555556</v>
      </c>
      <c r="M80" s="4">
        <v>515.89266666666674</v>
      </c>
      <c r="N80" s="4">
        <v>1594.4399999999998</v>
      </c>
      <c r="O80" s="4">
        <v>1328.0258181818181</v>
      </c>
      <c r="P80" s="4">
        <v>2134.1599999999994</v>
      </c>
      <c r="Q80" s="4">
        <v>1918.4780000000001</v>
      </c>
      <c r="R80" s="4">
        <v>691.49622222222229</v>
      </c>
      <c r="S80" s="4">
        <v>348.32311111111113</v>
      </c>
      <c r="T80" s="4">
        <v>1351.5202222222224</v>
      </c>
      <c r="U80" s="4">
        <v>637.43266666666682</v>
      </c>
      <c r="V80" s="4">
        <v>948.97333333333347</v>
      </c>
      <c r="W80" s="4">
        <v>885.45666666666693</v>
      </c>
      <c r="X80" s="4">
        <v>1557.5431111111113</v>
      </c>
      <c r="Y80" s="4">
        <v>2585.849333333334</v>
      </c>
      <c r="Z80" s="4">
        <v>1563.585777777778</v>
      </c>
      <c r="AA80" s="4">
        <v>568.63725000000011</v>
      </c>
      <c r="AB80" s="4">
        <v>3420.6299999999997</v>
      </c>
      <c r="AC80" s="4">
        <v>2275.3636363636365</v>
      </c>
      <c r="AD80" s="4">
        <v>3785.9054545454542</v>
      </c>
      <c r="AE80" s="4">
        <v>971.54177777777784</v>
      </c>
    </row>
    <row r="81" spans="1:31" x14ac:dyDescent="0.25">
      <c r="A81">
        <v>40</v>
      </c>
      <c r="B81" s="4">
        <v>494.49155555555558</v>
      </c>
      <c r="C81" s="4">
        <v>952.84363636363628</v>
      </c>
      <c r="D81" s="4">
        <v>473.09044444444447</v>
      </c>
      <c r="E81" s="4">
        <v>458.51022222222224</v>
      </c>
      <c r="F81" s="4">
        <v>755.1502222222224</v>
      </c>
      <c r="G81" s="4">
        <v>597.74333333333334</v>
      </c>
      <c r="H81" s="4">
        <v>605.82311111111119</v>
      </c>
      <c r="I81" s="4">
        <v>1397.2751111111113</v>
      </c>
      <c r="J81" s="4">
        <v>437.58977777777784</v>
      </c>
      <c r="K81" s="4">
        <v>2504.9599999999996</v>
      </c>
      <c r="L81" s="4">
        <v>541.82577777777783</v>
      </c>
      <c r="M81" s="4">
        <v>520.10422222222223</v>
      </c>
      <c r="N81" s="4">
        <v>1594.4399999999998</v>
      </c>
      <c r="O81" s="4">
        <v>1340.9663636363634</v>
      </c>
      <c r="P81" s="4">
        <v>2134.1599999999994</v>
      </c>
      <c r="Q81" s="4">
        <v>1941.1379999999999</v>
      </c>
      <c r="R81" s="4">
        <v>696.11977777777793</v>
      </c>
      <c r="S81" s="4">
        <v>350.65777777777782</v>
      </c>
      <c r="T81" s="4">
        <v>1364.2693333333334</v>
      </c>
      <c r="U81" s="4">
        <v>641.52977777777778</v>
      </c>
      <c r="V81" s="4">
        <v>957.12177777777799</v>
      </c>
      <c r="W81" s="4">
        <v>892.30044444444445</v>
      </c>
      <c r="X81" s="4">
        <v>1570.6813333333337</v>
      </c>
      <c r="Y81" s="4">
        <v>2612.789555555556</v>
      </c>
      <c r="Z81" s="4">
        <v>1583.0642222222225</v>
      </c>
      <c r="AA81" s="4">
        <v>573.01474999999994</v>
      </c>
      <c r="AB81" s="4">
        <v>3420.6299999999997</v>
      </c>
      <c r="AC81" s="4">
        <v>2275.3636363636365</v>
      </c>
      <c r="AD81" s="4">
        <v>3785.9054545454542</v>
      </c>
      <c r="AE81" s="4">
        <v>981.42977777777776</v>
      </c>
    </row>
    <row r="82" spans="1:31" x14ac:dyDescent="0.25">
      <c r="A82">
        <v>40.5</v>
      </c>
      <c r="B82" s="4">
        <v>497.69600000000008</v>
      </c>
      <c r="C82" s="4">
        <v>981.1405454545453</v>
      </c>
      <c r="D82" s="4">
        <v>475.51666666666671</v>
      </c>
      <c r="E82" s="4">
        <v>462.81333333333339</v>
      </c>
      <c r="F82" s="4">
        <v>760.07133333333343</v>
      </c>
      <c r="G82" s="4">
        <v>601.70311111111118</v>
      </c>
      <c r="H82" s="4">
        <v>611.47666666666669</v>
      </c>
      <c r="I82" s="4">
        <v>1414.6935555555558</v>
      </c>
      <c r="J82" s="4">
        <v>440.56533333333334</v>
      </c>
      <c r="K82" s="4">
        <v>2567.5839999999998</v>
      </c>
      <c r="L82" s="4">
        <v>546.93000000000006</v>
      </c>
      <c r="M82" s="4">
        <v>524.29288888888902</v>
      </c>
      <c r="N82" s="4">
        <v>1594.4399999999998</v>
      </c>
      <c r="O82" s="4">
        <v>1354.0005454545453</v>
      </c>
      <c r="P82" s="4">
        <v>2187.5139999999997</v>
      </c>
      <c r="Q82" s="4">
        <v>1963.7980000000002</v>
      </c>
      <c r="R82" s="4">
        <v>700.74333333333334</v>
      </c>
      <c r="S82" s="4">
        <v>352.99244444444452</v>
      </c>
      <c r="T82" s="4">
        <v>1377.0413333333333</v>
      </c>
      <c r="U82" s="4">
        <v>645.62688888888897</v>
      </c>
      <c r="V82" s="4">
        <v>965.24733333333336</v>
      </c>
      <c r="W82" s="4">
        <v>899.12133333333338</v>
      </c>
      <c r="X82" s="4">
        <v>1583.8195555555558</v>
      </c>
      <c r="Y82" s="4">
        <v>2636.090444444445</v>
      </c>
      <c r="Z82" s="4">
        <v>1602.5884444444446</v>
      </c>
      <c r="AA82" s="4">
        <v>577.36649999999997</v>
      </c>
      <c r="AB82" s="4">
        <v>3420.6299999999997</v>
      </c>
      <c r="AC82" s="4">
        <v>2275.3636363636365</v>
      </c>
      <c r="AD82" s="4">
        <v>3880.5530909090903</v>
      </c>
      <c r="AE82" s="4">
        <v>991.34066666666683</v>
      </c>
    </row>
    <row r="83" spans="1:31" x14ac:dyDescent="0.25">
      <c r="A83">
        <v>41</v>
      </c>
      <c r="B83" s="4">
        <v>500.90044444444453</v>
      </c>
      <c r="C83" s="4">
        <v>983.96836363636351</v>
      </c>
      <c r="D83" s="4">
        <v>477.96577777777782</v>
      </c>
      <c r="E83" s="4">
        <v>467.11644444444454</v>
      </c>
      <c r="F83" s="4">
        <v>764.99244444444457</v>
      </c>
      <c r="G83" s="4">
        <v>605.73155555555559</v>
      </c>
      <c r="H83" s="4">
        <v>617.13022222222241</v>
      </c>
      <c r="I83" s="4">
        <v>1432.1120000000001</v>
      </c>
      <c r="J83" s="4">
        <v>443.58666666666676</v>
      </c>
      <c r="K83" s="4">
        <v>2567.5839999999998</v>
      </c>
      <c r="L83" s="4">
        <v>552.0342222222223</v>
      </c>
      <c r="M83" s="4">
        <v>528.52733333333333</v>
      </c>
      <c r="N83" s="4">
        <v>1594.4399999999998</v>
      </c>
      <c r="O83" s="4">
        <v>1366.3979999999999</v>
      </c>
      <c r="P83" s="4">
        <v>2187.5139999999997</v>
      </c>
      <c r="Q83" s="4">
        <v>1986.4579999999999</v>
      </c>
      <c r="R83" s="4">
        <v>705.36688888888898</v>
      </c>
      <c r="S83" s="4">
        <v>355.30422222222228</v>
      </c>
      <c r="T83" s="4">
        <v>1389.8362222222227</v>
      </c>
      <c r="U83" s="4">
        <v>649.72400000000005</v>
      </c>
      <c r="V83" s="4">
        <v>973.35000000000014</v>
      </c>
      <c r="W83" s="4">
        <v>905.98800000000006</v>
      </c>
      <c r="X83" s="4">
        <v>1596.9577777777781</v>
      </c>
      <c r="Y83" s="4">
        <v>2659.3913333333335</v>
      </c>
      <c r="Z83" s="4">
        <v>1622.0897777777777</v>
      </c>
      <c r="AA83" s="4">
        <v>581.71825000000001</v>
      </c>
      <c r="AB83" s="4">
        <v>3420.6299999999997</v>
      </c>
      <c r="AC83" s="4">
        <v>2275.3636363636365</v>
      </c>
      <c r="AD83" s="4">
        <v>3880.5530909090903</v>
      </c>
      <c r="AE83" s="4">
        <v>1001.2057777777779</v>
      </c>
    </row>
    <row r="84" spans="1:31" x14ac:dyDescent="0.25">
      <c r="A84">
        <v>41.5</v>
      </c>
      <c r="B84" s="4">
        <v>504.12777777777785</v>
      </c>
      <c r="C84" s="4">
        <v>996.571818181818</v>
      </c>
      <c r="D84" s="4">
        <v>480.41488888888887</v>
      </c>
      <c r="E84" s="4">
        <v>471.3966666666667</v>
      </c>
      <c r="F84" s="4">
        <v>769.93644444444453</v>
      </c>
      <c r="G84" s="4">
        <v>609.69133333333343</v>
      </c>
      <c r="H84" s="4">
        <v>622.7837777777778</v>
      </c>
      <c r="I84" s="4">
        <v>1449.5075555555557</v>
      </c>
      <c r="J84" s="4">
        <v>446.58511111111119</v>
      </c>
      <c r="K84" s="4">
        <v>2630.2080000000001</v>
      </c>
      <c r="L84" s="4">
        <v>557.1155555555556</v>
      </c>
      <c r="M84" s="4">
        <v>532.73888888888894</v>
      </c>
      <c r="N84" s="4">
        <v>1594.4399999999998</v>
      </c>
      <c r="O84" s="4">
        <v>1378.9827272727273</v>
      </c>
      <c r="P84" s="4">
        <v>2240.8679999999999</v>
      </c>
      <c r="Q84" s="4">
        <v>2009.1179999999997</v>
      </c>
      <c r="R84" s="4">
        <v>710.03622222222225</v>
      </c>
      <c r="S84" s="4">
        <v>357.63888888888891</v>
      </c>
      <c r="T84" s="4">
        <v>1402.5624444444445</v>
      </c>
      <c r="U84" s="4">
        <v>653.84400000000005</v>
      </c>
      <c r="V84" s="4">
        <v>981.47555555555573</v>
      </c>
      <c r="W84" s="4">
        <v>912.83177777777792</v>
      </c>
      <c r="X84" s="4">
        <v>1610.0731111111113</v>
      </c>
      <c r="Y84" s="4">
        <v>2682.7151111111116</v>
      </c>
      <c r="Z84" s="4">
        <v>1641.5682222222226</v>
      </c>
      <c r="AA84" s="4">
        <v>586.12149999999997</v>
      </c>
      <c r="AB84" s="4">
        <v>3420.6299999999997</v>
      </c>
      <c r="AC84" s="4">
        <v>2275.3636363636365</v>
      </c>
      <c r="AD84" s="4">
        <v>3962.5036363636364</v>
      </c>
      <c r="AE84" s="4">
        <v>1011.093777777778</v>
      </c>
    </row>
    <row r="85" spans="1:31" x14ac:dyDescent="0.25">
      <c r="A85">
        <v>42</v>
      </c>
      <c r="B85" s="4">
        <v>507.3322222222223</v>
      </c>
      <c r="C85" s="4">
        <v>997.84527272727269</v>
      </c>
      <c r="D85" s="4">
        <v>482.8411111111111</v>
      </c>
      <c r="E85" s="4">
        <v>475.72266666666673</v>
      </c>
      <c r="F85" s="4">
        <v>774.83466666666664</v>
      </c>
      <c r="G85" s="4">
        <v>613.69688888888902</v>
      </c>
      <c r="H85" s="4">
        <v>628.46022222222223</v>
      </c>
      <c r="I85" s="4">
        <v>1466.9031111111112</v>
      </c>
      <c r="J85" s="4">
        <v>449.56066666666669</v>
      </c>
      <c r="K85" s="4">
        <v>2630.2080000000001</v>
      </c>
      <c r="L85" s="4">
        <v>562.24266666666665</v>
      </c>
      <c r="M85" s="4">
        <v>536.95044444444443</v>
      </c>
      <c r="N85" s="4">
        <v>1594.4399999999998</v>
      </c>
      <c r="O85" s="4">
        <v>1391.5112727272726</v>
      </c>
      <c r="P85" s="4">
        <v>2240.8679999999999</v>
      </c>
      <c r="Q85" s="4">
        <v>2031.778</v>
      </c>
      <c r="R85" s="4">
        <v>714.65977777777789</v>
      </c>
      <c r="S85" s="4">
        <v>359.95066666666673</v>
      </c>
      <c r="T85" s="4">
        <v>1415.3344444444447</v>
      </c>
      <c r="U85" s="4">
        <v>657.96400000000006</v>
      </c>
      <c r="V85" s="4">
        <v>989.57822222222228</v>
      </c>
      <c r="W85" s="4">
        <v>919.65266666666685</v>
      </c>
      <c r="X85" s="4">
        <v>1623.2113333333334</v>
      </c>
      <c r="Y85" s="4">
        <v>2706.0160000000005</v>
      </c>
      <c r="Z85" s="4">
        <v>1661.0924444444447</v>
      </c>
      <c r="AA85" s="4">
        <v>590.47325000000001</v>
      </c>
      <c r="AB85" s="4">
        <v>3420.6299999999997</v>
      </c>
      <c r="AC85" s="4">
        <v>2275.3636363636365</v>
      </c>
      <c r="AD85" s="4">
        <v>3962.5036363636364</v>
      </c>
      <c r="AE85" s="4">
        <v>1021.0046666666668</v>
      </c>
    </row>
    <row r="86" spans="1:31" x14ac:dyDescent="0.25">
      <c r="A86">
        <v>42.5</v>
      </c>
      <c r="B86" s="4">
        <v>510.55955555555562</v>
      </c>
      <c r="C86" s="4">
        <v>1019.9247272727272</v>
      </c>
      <c r="D86" s="4">
        <v>485.2673333333334</v>
      </c>
      <c r="E86" s="4">
        <v>480.002888888889</v>
      </c>
      <c r="F86" s="4">
        <v>779.77866666666671</v>
      </c>
      <c r="G86" s="4">
        <v>617.67955555555568</v>
      </c>
      <c r="H86" s="4">
        <v>634.11377777777784</v>
      </c>
      <c r="I86" s="4">
        <v>1484.3444444444447</v>
      </c>
      <c r="J86" s="4">
        <v>452.55911111111112</v>
      </c>
      <c r="K86" s="4">
        <v>2632.6799999999994</v>
      </c>
      <c r="L86" s="4">
        <v>567.32400000000007</v>
      </c>
      <c r="M86" s="4">
        <v>541.18488888888885</v>
      </c>
      <c r="N86" s="4">
        <v>1594.4399999999998</v>
      </c>
      <c r="O86" s="4">
        <v>1404.0023636363635</v>
      </c>
      <c r="P86" s="4">
        <v>2294.2219999999998</v>
      </c>
      <c r="Q86" s="4">
        <v>2054.4379999999996</v>
      </c>
      <c r="R86" s="4">
        <v>719.28333333333342</v>
      </c>
      <c r="S86" s="4">
        <v>362.28533333333337</v>
      </c>
      <c r="T86" s="4">
        <v>1428.0835555555554</v>
      </c>
      <c r="U86" s="4">
        <v>662.03822222222232</v>
      </c>
      <c r="V86" s="4">
        <v>997.70377777777787</v>
      </c>
      <c r="W86" s="4">
        <v>926.51933333333341</v>
      </c>
      <c r="X86" s="4">
        <v>1636.3266666666668</v>
      </c>
      <c r="Y86" s="4">
        <v>2729.3168888888895</v>
      </c>
      <c r="Z86" s="4">
        <v>1680.5937777777781</v>
      </c>
      <c r="AA86" s="4">
        <v>594.82500000000005</v>
      </c>
      <c r="AB86" s="4">
        <v>3420.6299999999997</v>
      </c>
      <c r="AC86" s="4">
        <v>2275.3636363636365</v>
      </c>
      <c r="AD86" s="4">
        <v>3962.5036363636364</v>
      </c>
      <c r="AE86" s="4">
        <v>1030.8926666666669</v>
      </c>
    </row>
    <row r="87" spans="1:31" x14ac:dyDescent="0.25">
      <c r="A87">
        <v>43</v>
      </c>
      <c r="B87" s="4">
        <v>513.76400000000012</v>
      </c>
      <c r="C87" s="4">
        <v>1031.5543636363636</v>
      </c>
      <c r="D87" s="4">
        <v>487.71644444444451</v>
      </c>
      <c r="E87" s="4">
        <v>484.30600000000004</v>
      </c>
      <c r="F87" s="4">
        <v>784.67688888888904</v>
      </c>
      <c r="G87" s="4">
        <v>621.68511111111127</v>
      </c>
      <c r="H87" s="4">
        <v>639.74444444444453</v>
      </c>
      <c r="I87" s="4">
        <v>1501.7400000000002</v>
      </c>
      <c r="J87" s="4">
        <v>455.58044444444448</v>
      </c>
      <c r="K87" s="4">
        <v>2632.6799999999994</v>
      </c>
      <c r="L87" s="4">
        <v>572.4282222222223</v>
      </c>
      <c r="M87" s="4">
        <v>545.39644444444457</v>
      </c>
      <c r="N87" s="4">
        <v>1594.4399999999998</v>
      </c>
      <c r="O87" s="4">
        <v>1416.5309090909088</v>
      </c>
      <c r="P87" s="4">
        <v>2294.2219999999998</v>
      </c>
      <c r="Q87" s="4">
        <v>2077.0980000000004</v>
      </c>
      <c r="R87" s="4">
        <v>723.92977777777776</v>
      </c>
      <c r="S87" s="4">
        <v>364.62000000000006</v>
      </c>
      <c r="T87" s="4">
        <v>1440.8555555555556</v>
      </c>
      <c r="U87" s="4">
        <v>666.13533333333339</v>
      </c>
      <c r="V87" s="4">
        <v>1005.8064444444445</v>
      </c>
      <c r="W87" s="4">
        <v>933.38600000000019</v>
      </c>
      <c r="X87" s="4">
        <v>1649.4648888888892</v>
      </c>
      <c r="Y87" s="4">
        <v>2752.6177777777775</v>
      </c>
      <c r="Z87" s="4">
        <v>1700.0951111111115</v>
      </c>
      <c r="AA87" s="4">
        <v>599.22825</v>
      </c>
      <c r="AB87" s="4">
        <v>3420.6299999999997</v>
      </c>
      <c r="AC87" s="4">
        <v>2275.3636363636365</v>
      </c>
      <c r="AD87" s="4">
        <v>3962.5036363636364</v>
      </c>
      <c r="AE87" s="4">
        <v>1040.8035555555557</v>
      </c>
    </row>
    <row r="88" spans="1:31" x14ac:dyDescent="0.25">
      <c r="A88">
        <v>43.5</v>
      </c>
      <c r="B88" s="4">
        <v>516.96844444444457</v>
      </c>
      <c r="C88" s="4">
        <v>1043.1652727272726</v>
      </c>
      <c r="D88" s="4">
        <v>490.14266666666668</v>
      </c>
      <c r="E88" s="4">
        <v>488.60911111111113</v>
      </c>
      <c r="F88" s="4">
        <v>789.62088888888911</v>
      </c>
      <c r="G88" s="4">
        <v>625.66777777777793</v>
      </c>
      <c r="H88" s="4">
        <v>645.39800000000014</v>
      </c>
      <c r="I88" s="4">
        <v>1519.1355555555558</v>
      </c>
      <c r="J88" s="4">
        <v>458.55600000000004</v>
      </c>
      <c r="K88" s="4">
        <v>2632.6799999999994</v>
      </c>
      <c r="L88" s="4">
        <v>577.55533333333346</v>
      </c>
      <c r="M88" s="4">
        <v>549.58511111111125</v>
      </c>
      <c r="N88" s="4">
        <v>1594.4399999999998</v>
      </c>
      <c r="O88" s="4">
        <v>1428.9283636363637</v>
      </c>
      <c r="P88" s="4">
        <v>2347.576</v>
      </c>
      <c r="Q88" s="4">
        <v>2099.7579999999998</v>
      </c>
      <c r="R88" s="4">
        <v>728.59911111111126</v>
      </c>
      <c r="S88" s="4">
        <v>366.93177777777782</v>
      </c>
      <c r="T88" s="4">
        <v>1453.627555555556</v>
      </c>
      <c r="U88" s="4">
        <v>670.23244444444447</v>
      </c>
      <c r="V88" s="4">
        <v>1013.9320000000001</v>
      </c>
      <c r="W88" s="4">
        <v>940.20688888888901</v>
      </c>
      <c r="X88" s="4">
        <v>1662.6031111111113</v>
      </c>
      <c r="Y88" s="4">
        <v>2775.9186666666669</v>
      </c>
      <c r="Z88" s="4">
        <v>1719.5964444444446</v>
      </c>
      <c r="AA88" s="4">
        <v>603.55424999999991</v>
      </c>
      <c r="AB88" s="4">
        <v>3420.6299999999997</v>
      </c>
      <c r="AC88" s="4">
        <v>2275.3636363636365</v>
      </c>
      <c r="AD88" s="4">
        <v>3962.5036363636364</v>
      </c>
      <c r="AE88" s="4">
        <v>1050.6915555555559</v>
      </c>
    </row>
    <row r="89" spans="1:31" x14ac:dyDescent="0.25">
      <c r="A89">
        <v>44</v>
      </c>
      <c r="B89" s="4">
        <v>520.21866666666676</v>
      </c>
      <c r="C89" s="4">
        <v>1054.794909090909</v>
      </c>
      <c r="D89" s="4">
        <v>492.61466666666672</v>
      </c>
      <c r="E89" s="4">
        <v>492.88933333333335</v>
      </c>
      <c r="F89" s="4">
        <v>794.54200000000014</v>
      </c>
      <c r="G89" s="4">
        <v>629.65044444444447</v>
      </c>
      <c r="H89" s="4">
        <v>651.05155555555564</v>
      </c>
      <c r="I89" s="4">
        <v>1536.5768888888892</v>
      </c>
      <c r="J89" s="4">
        <v>461.5315555555556</v>
      </c>
      <c r="K89" s="4">
        <v>2632.6799999999994</v>
      </c>
      <c r="L89" s="4">
        <v>582.63666666666677</v>
      </c>
      <c r="M89" s="4">
        <v>553.79666666666674</v>
      </c>
      <c r="N89" s="4">
        <v>1594.4399999999998</v>
      </c>
      <c r="O89" s="4">
        <v>1441.513090909091</v>
      </c>
      <c r="P89" s="4">
        <v>2347.576</v>
      </c>
      <c r="Q89" s="4">
        <v>2122.4180000000001</v>
      </c>
      <c r="R89" s="4">
        <v>733.22266666666667</v>
      </c>
      <c r="S89" s="4">
        <v>369.26644444444452</v>
      </c>
      <c r="T89" s="4">
        <v>1466.3766666666668</v>
      </c>
      <c r="U89" s="4">
        <v>674.35244444444459</v>
      </c>
      <c r="V89" s="4">
        <v>1022.0346666666668</v>
      </c>
      <c r="W89" s="4">
        <v>947.05066666666676</v>
      </c>
      <c r="X89" s="4">
        <v>1675.7642222222225</v>
      </c>
      <c r="Y89" s="4">
        <v>2799.2195555555559</v>
      </c>
      <c r="Z89" s="4">
        <v>1739.097777777778</v>
      </c>
      <c r="AA89" s="4">
        <v>607.93175000000008</v>
      </c>
      <c r="AB89" s="4">
        <v>3420.6299999999997</v>
      </c>
      <c r="AC89" s="4">
        <v>2275.3636363636365</v>
      </c>
      <c r="AD89" s="4">
        <v>3962.5036363636364</v>
      </c>
      <c r="AE89" s="4">
        <v>1060.5795555555558</v>
      </c>
    </row>
    <row r="90" spans="1:31" x14ac:dyDescent="0.25">
      <c r="A90">
        <v>44.5</v>
      </c>
      <c r="B90" s="4">
        <v>523.42311111111121</v>
      </c>
      <c r="C90" s="4">
        <v>1066.6867272727272</v>
      </c>
      <c r="D90" s="4">
        <v>495.04088888888896</v>
      </c>
      <c r="E90" s="4">
        <v>497.1924444444445</v>
      </c>
      <c r="F90" s="4">
        <v>799.46311111111117</v>
      </c>
      <c r="G90" s="4">
        <v>633.65600000000006</v>
      </c>
      <c r="H90" s="4">
        <v>656.70511111111125</v>
      </c>
      <c r="I90" s="4">
        <v>1553.9724444444446</v>
      </c>
      <c r="J90" s="4">
        <v>464.53000000000003</v>
      </c>
      <c r="K90" s="4">
        <v>2632.6799999999994</v>
      </c>
      <c r="L90" s="4">
        <v>587.74088888888889</v>
      </c>
      <c r="M90" s="4">
        <v>558.03111111111116</v>
      </c>
      <c r="N90" s="4">
        <v>1594.4399999999998</v>
      </c>
      <c r="O90" s="4">
        <v>1466.6450909090909</v>
      </c>
      <c r="P90" s="4">
        <v>2349.5236363636359</v>
      </c>
      <c r="Q90" s="4">
        <v>2145.078</v>
      </c>
      <c r="R90" s="4">
        <v>737.84622222222231</v>
      </c>
      <c r="S90" s="4">
        <v>371.62400000000008</v>
      </c>
      <c r="T90" s="4">
        <v>1479.1715555555556</v>
      </c>
      <c r="U90" s="4">
        <v>678.47244444444459</v>
      </c>
      <c r="V90" s="4">
        <v>1030.1831111111112</v>
      </c>
      <c r="W90" s="4">
        <v>953.91733333333343</v>
      </c>
      <c r="X90" s="4">
        <v>1688.8795555555557</v>
      </c>
      <c r="Y90" s="4">
        <v>2822.5204444444448</v>
      </c>
      <c r="Z90" s="4">
        <v>1758.5991111111114</v>
      </c>
      <c r="AA90" s="4">
        <v>612.30924999999991</v>
      </c>
      <c r="AB90" s="4">
        <v>3420.6299999999997</v>
      </c>
      <c r="AC90" s="4">
        <v>2275.3636363636365</v>
      </c>
      <c r="AD90" s="4">
        <v>3962.5036363636364</v>
      </c>
      <c r="AE90" s="4">
        <v>1070.4904444444444</v>
      </c>
    </row>
    <row r="91" spans="1:31" x14ac:dyDescent="0.25">
      <c r="A91">
        <v>45</v>
      </c>
      <c r="B91" s="4">
        <v>526.42155555555564</v>
      </c>
      <c r="C91" s="4">
        <v>1067.4545454545453</v>
      </c>
      <c r="D91" s="4">
        <v>497.49000000000007</v>
      </c>
      <c r="E91" s="4">
        <v>501.40400000000011</v>
      </c>
      <c r="F91" s="4">
        <v>805.41422222222229</v>
      </c>
      <c r="G91" s="4">
        <v>640.31666666666672</v>
      </c>
      <c r="H91" s="4">
        <v>662.93088888888894</v>
      </c>
      <c r="I91" s="4">
        <v>1570.7042222222224</v>
      </c>
      <c r="J91" s="4">
        <v>467.20800000000008</v>
      </c>
      <c r="K91" s="4">
        <v>2632.6799999999994</v>
      </c>
      <c r="L91" s="4">
        <v>593.3944444444445</v>
      </c>
      <c r="M91" s="4">
        <v>561.78488888888887</v>
      </c>
      <c r="N91" s="4">
        <v>1594.4399999999998</v>
      </c>
      <c r="O91" s="4">
        <v>1481.9452727272728</v>
      </c>
      <c r="P91" s="4">
        <v>2349.5236363636359</v>
      </c>
      <c r="Q91" s="4">
        <v>2166.1836363636362</v>
      </c>
      <c r="R91" s="4">
        <v>742.35533333333342</v>
      </c>
      <c r="S91" s="4">
        <v>373.72977777777783</v>
      </c>
      <c r="T91" s="4">
        <v>1490.9135555555558</v>
      </c>
      <c r="U91" s="4">
        <v>682.31777777777791</v>
      </c>
      <c r="V91" s="4">
        <v>1037.9653333333335</v>
      </c>
      <c r="W91" s="4">
        <v>962.0200000000001</v>
      </c>
      <c r="X91" s="4">
        <v>1699.2940000000003</v>
      </c>
      <c r="Y91" s="4">
        <v>2845.8213333333333</v>
      </c>
      <c r="Z91" s="4">
        <v>1774.6213333333337</v>
      </c>
      <c r="AA91" s="4">
        <v>615.42500000000007</v>
      </c>
      <c r="AB91" s="4">
        <v>3420.6299999999997</v>
      </c>
      <c r="AC91" s="4">
        <v>2275.3636363636365</v>
      </c>
      <c r="AD91" s="4">
        <v>3962.5036363636364</v>
      </c>
      <c r="AE91" s="4">
        <v>1080.2411111111112</v>
      </c>
    </row>
    <row r="92" spans="1:31" x14ac:dyDescent="0.25">
      <c r="A92">
        <v>45.5</v>
      </c>
      <c r="B92" s="4">
        <v>529.42000000000019</v>
      </c>
      <c r="C92" s="4">
        <v>1078.129090909091</v>
      </c>
      <c r="D92" s="4">
        <v>499.89333333333337</v>
      </c>
      <c r="E92" s="4">
        <v>505.54688888888899</v>
      </c>
      <c r="F92" s="4">
        <v>811.38822222222234</v>
      </c>
      <c r="G92" s="4">
        <v>646.95444444444445</v>
      </c>
      <c r="H92" s="4">
        <v>669.13377777777782</v>
      </c>
      <c r="I92" s="4">
        <v>1587.4588888888889</v>
      </c>
      <c r="J92" s="4">
        <v>469.86311111111115</v>
      </c>
      <c r="K92" s="4">
        <v>2691.1839999999997</v>
      </c>
      <c r="L92" s="4">
        <v>599.07088888888904</v>
      </c>
      <c r="M92" s="4">
        <v>565.56155555555563</v>
      </c>
      <c r="N92" s="4">
        <v>1629.8719999999998</v>
      </c>
      <c r="O92" s="4">
        <v>1496.7772727272727</v>
      </c>
      <c r="P92" s="4">
        <v>2401.7352727272723</v>
      </c>
      <c r="Q92" s="4">
        <v>2187.308</v>
      </c>
      <c r="R92" s="4">
        <v>746.86444444444453</v>
      </c>
      <c r="S92" s="4">
        <v>375.83555555555557</v>
      </c>
      <c r="T92" s="4">
        <v>1502.6784444444447</v>
      </c>
      <c r="U92" s="4">
        <v>686.23177777777789</v>
      </c>
      <c r="V92" s="4">
        <v>1045.7704444444446</v>
      </c>
      <c r="W92" s="4">
        <v>970.14555555555569</v>
      </c>
      <c r="X92" s="4">
        <v>1709.7313333333336</v>
      </c>
      <c r="Y92" s="4">
        <v>2869.1222222222223</v>
      </c>
      <c r="Z92" s="4">
        <v>1790.597777777778</v>
      </c>
      <c r="AA92" s="4">
        <v>618.54075</v>
      </c>
      <c r="AB92" s="4">
        <v>3496.6439999999998</v>
      </c>
      <c r="AC92" s="4">
        <v>2325.9272727272728</v>
      </c>
      <c r="AD92" s="4">
        <v>4050.5592727272729</v>
      </c>
      <c r="AE92" s="4">
        <v>1089.991777777778</v>
      </c>
    </row>
    <row r="93" spans="1:31" x14ac:dyDescent="0.25">
      <c r="A93">
        <v>46</v>
      </c>
      <c r="B93" s="4">
        <v>532.39555555555557</v>
      </c>
      <c r="C93" s="4">
        <v>1088.8036363636363</v>
      </c>
      <c r="D93" s="4">
        <v>502.36533333333335</v>
      </c>
      <c r="E93" s="4">
        <v>509.71266666666673</v>
      </c>
      <c r="F93" s="4">
        <v>817.36222222222239</v>
      </c>
      <c r="G93" s="4">
        <v>653.63800000000003</v>
      </c>
      <c r="H93" s="4">
        <v>675.35955555555563</v>
      </c>
      <c r="I93" s="4">
        <v>1604.1906666666671</v>
      </c>
      <c r="J93" s="4">
        <v>472.51822222222228</v>
      </c>
      <c r="K93" s="4">
        <v>2691.1839999999997</v>
      </c>
      <c r="L93" s="4">
        <v>604.72444444444454</v>
      </c>
      <c r="M93" s="4">
        <v>569.31533333333334</v>
      </c>
      <c r="N93" s="4">
        <v>1629.8719999999998</v>
      </c>
      <c r="O93" s="4">
        <v>1511.5905454545452</v>
      </c>
      <c r="P93" s="4">
        <v>2401.7352727272723</v>
      </c>
      <c r="Q93" s="4">
        <v>2208.4136363636362</v>
      </c>
      <c r="R93" s="4">
        <v>751.37355555555564</v>
      </c>
      <c r="S93" s="4">
        <v>377.9184444444445</v>
      </c>
      <c r="T93" s="4">
        <v>1514.4204444444445</v>
      </c>
      <c r="U93" s="4">
        <v>690.10000000000014</v>
      </c>
      <c r="V93" s="4">
        <v>1053.5526666666667</v>
      </c>
      <c r="W93" s="4">
        <v>978.29400000000021</v>
      </c>
      <c r="X93" s="4">
        <v>1720.1228888888891</v>
      </c>
      <c r="Y93" s="4">
        <v>2892.4231111111117</v>
      </c>
      <c r="Z93" s="4">
        <v>1806.6200000000001</v>
      </c>
      <c r="AA93" s="4">
        <v>621.65649999999994</v>
      </c>
      <c r="AB93" s="4">
        <v>3496.6439999999998</v>
      </c>
      <c r="AC93" s="4">
        <v>2325.9272727272728</v>
      </c>
      <c r="AD93" s="4">
        <v>4050.5592727272729</v>
      </c>
      <c r="AE93" s="4">
        <v>1099.7424444444446</v>
      </c>
    </row>
    <row r="94" spans="1:31" x14ac:dyDescent="0.25">
      <c r="A94">
        <v>46.5</v>
      </c>
      <c r="B94" s="4">
        <v>535.39400000000012</v>
      </c>
      <c r="C94" s="4">
        <v>1099.4781818181818</v>
      </c>
      <c r="D94" s="4">
        <v>504.79155555555559</v>
      </c>
      <c r="E94" s="4">
        <v>513.87844444444454</v>
      </c>
      <c r="F94" s="4">
        <v>823.33622222222232</v>
      </c>
      <c r="G94" s="4">
        <v>660.27577777777799</v>
      </c>
      <c r="H94" s="4">
        <v>681.56244444444451</v>
      </c>
      <c r="I94" s="4">
        <v>1620.9453333333333</v>
      </c>
      <c r="J94" s="4">
        <v>475.19622222222227</v>
      </c>
      <c r="K94" s="4">
        <v>2749.6880000000001</v>
      </c>
      <c r="L94" s="4">
        <v>610.35511111111123</v>
      </c>
      <c r="M94" s="4">
        <v>573.11488888888891</v>
      </c>
      <c r="N94" s="4">
        <v>1665.3040000000001</v>
      </c>
      <c r="O94" s="4">
        <v>1526.4225454545456</v>
      </c>
      <c r="P94" s="4">
        <v>2453.9469090909088</v>
      </c>
      <c r="Q94" s="4">
        <v>2229.538</v>
      </c>
      <c r="R94" s="4">
        <v>755.90555555555557</v>
      </c>
      <c r="S94" s="4">
        <v>380.04711111111118</v>
      </c>
      <c r="T94" s="4">
        <v>1526.1853333333333</v>
      </c>
      <c r="U94" s="4">
        <v>693.99111111111119</v>
      </c>
      <c r="V94" s="4">
        <v>1061.357777777778</v>
      </c>
      <c r="W94" s="4">
        <v>986.41955555555569</v>
      </c>
      <c r="X94" s="4">
        <v>1730.5602222222226</v>
      </c>
      <c r="Y94" s="4">
        <v>2915.7240000000002</v>
      </c>
      <c r="Z94" s="4">
        <v>1822.6193333333335</v>
      </c>
      <c r="AA94" s="4">
        <v>624.79799999999989</v>
      </c>
      <c r="AB94" s="4">
        <v>3572.6579999999999</v>
      </c>
      <c r="AC94" s="4">
        <v>2376.4909090909091</v>
      </c>
      <c r="AD94" s="4">
        <v>4138.6149090909094</v>
      </c>
      <c r="AE94" s="4">
        <v>1109.5160000000001</v>
      </c>
    </row>
    <row r="95" spans="1:31" x14ac:dyDescent="0.25">
      <c r="A95">
        <v>47</v>
      </c>
      <c r="B95" s="4">
        <v>538.39244444444444</v>
      </c>
      <c r="C95" s="4">
        <v>1110.1527272727271</v>
      </c>
      <c r="D95" s="4">
        <v>507.24066666666675</v>
      </c>
      <c r="E95" s="4">
        <v>518.04422222222229</v>
      </c>
      <c r="F95" s="4">
        <v>829.26444444444451</v>
      </c>
      <c r="G95" s="4">
        <v>666.9135555555556</v>
      </c>
      <c r="H95" s="4">
        <v>687.7653333333335</v>
      </c>
      <c r="I95" s="4">
        <v>1637.7000000000003</v>
      </c>
      <c r="J95" s="4">
        <v>477.8513333333334</v>
      </c>
      <c r="K95" s="4">
        <v>2749.6880000000001</v>
      </c>
      <c r="L95" s="4">
        <v>616.03155555555566</v>
      </c>
      <c r="M95" s="4">
        <v>576.86866666666674</v>
      </c>
      <c r="N95" s="4">
        <v>1665.3040000000001</v>
      </c>
      <c r="O95" s="4">
        <v>1541.2358181818181</v>
      </c>
      <c r="P95" s="4">
        <v>2453.9469090909088</v>
      </c>
      <c r="Q95" s="4">
        <v>2250.6436363636362</v>
      </c>
      <c r="R95" s="4">
        <v>760.41466666666679</v>
      </c>
      <c r="S95" s="4">
        <v>382.13</v>
      </c>
      <c r="T95" s="4">
        <v>1537.9273333333335</v>
      </c>
      <c r="U95" s="4">
        <v>697.88222222222225</v>
      </c>
      <c r="V95" s="4">
        <v>1069.1857777777777</v>
      </c>
      <c r="W95" s="4">
        <v>994.52222222222235</v>
      </c>
      <c r="X95" s="4">
        <v>1740.9975555555557</v>
      </c>
      <c r="Y95" s="4">
        <v>2939.0248888888891</v>
      </c>
      <c r="Z95" s="4">
        <v>1838.6644444444444</v>
      </c>
      <c r="AA95" s="4">
        <v>627.88800000000003</v>
      </c>
      <c r="AB95" s="4">
        <v>3572.6579999999999</v>
      </c>
      <c r="AC95" s="4">
        <v>2376.4909090909091</v>
      </c>
      <c r="AD95" s="4">
        <v>4138.6149090909094</v>
      </c>
      <c r="AE95" s="4">
        <v>1119.2895555555556</v>
      </c>
    </row>
    <row r="96" spans="1:31" x14ac:dyDescent="0.25">
      <c r="A96">
        <v>47.5</v>
      </c>
      <c r="B96" s="4">
        <v>541.39088888888898</v>
      </c>
      <c r="C96" s="4">
        <v>1120.8272727272727</v>
      </c>
      <c r="D96" s="4">
        <v>509.66688888888893</v>
      </c>
      <c r="E96" s="4">
        <v>522.21</v>
      </c>
      <c r="F96" s="4">
        <v>835.2842222222223</v>
      </c>
      <c r="G96" s="4">
        <v>673.57422222222215</v>
      </c>
      <c r="H96" s="4">
        <v>693.99111111111119</v>
      </c>
      <c r="I96" s="4">
        <v>1654.454666666667</v>
      </c>
      <c r="J96" s="4">
        <v>480.50644444444453</v>
      </c>
      <c r="K96" s="4">
        <v>2808.1919999999996</v>
      </c>
      <c r="L96" s="4">
        <v>621.68511111111127</v>
      </c>
      <c r="M96" s="4">
        <v>580.64533333333338</v>
      </c>
      <c r="N96" s="4">
        <v>1700.7359999999999</v>
      </c>
      <c r="O96" s="4">
        <v>1556.0490909090906</v>
      </c>
      <c r="P96" s="4">
        <v>2506.1585454545452</v>
      </c>
      <c r="Q96" s="4">
        <v>2271.768</v>
      </c>
      <c r="R96" s="4">
        <v>764.90088888888897</v>
      </c>
      <c r="S96" s="4">
        <v>384.25866666666673</v>
      </c>
      <c r="T96" s="4">
        <v>1549.7151111111111</v>
      </c>
      <c r="U96" s="4">
        <v>701.7504444444445</v>
      </c>
      <c r="V96" s="4">
        <v>1076.9680000000001</v>
      </c>
      <c r="W96" s="4">
        <v>1002.624888888889</v>
      </c>
      <c r="X96" s="4">
        <v>1751.412</v>
      </c>
      <c r="Y96" s="4">
        <v>2962.3257777777781</v>
      </c>
      <c r="Z96" s="4">
        <v>1854.663777777778</v>
      </c>
      <c r="AA96" s="4">
        <v>631.02949999999998</v>
      </c>
      <c r="AB96" s="4">
        <v>3648.6719999999996</v>
      </c>
      <c r="AC96" s="4">
        <v>2427.054545454545</v>
      </c>
      <c r="AD96" s="4">
        <v>4226.6705454545454</v>
      </c>
      <c r="AE96" s="4">
        <v>1129.0402222222222</v>
      </c>
    </row>
    <row r="97" spans="1:31" x14ac:dyDescent="0.25">
      <c r="A97">
        <v>48</v>
      </c>
      <c r="B97" s="4">
        <v>544.38933333333341</v>
      </c>
      <c r="C97" s="4">
        <v>1131.5018181818182</v>
      </c>
      <c r="D97" s="4">
        <v>512.1160000000001</v>
      </c>
      <c r="E97" s="4">
        <v>526.39866666666671</v>
      </c>
      <c r="F97" s="4">
        <v>841.23533333333341</v>
      </c>
      <c r="G97" s="4">
        <v>680.23488888888903</v>
      </c>
      <c r="H97" s="4">
        <v>700.19400000000007</v>
      </c>
      <c r="I97" s="4">
        <v>1671.1635555555558</v>
      </c>
      <c r="J97" s="4">
        <v>483.16155555555565</v>
      </c>
      <c r="K97" s="4">
        <v>2808.1919999999996</v>
      </c>
      <c r="L97" s="4">
        <v>627.33866666666677</v>
      </c>
      <c r="M97" s="4">
        <v>584.42200000000014</v>
      </c>
      <c r="N97" s="4">
        <v>1700.7359999999999</v>
      </c>
      <c r="O97" s="4">
        <v>1570.8810909090907</v>
      </c>
      <c r="P97" s="4">
        <v>2506.1585454545452</v>
      </c>
      <c r="Q97" s="4">
        <v>2292.8736363636358</v>
      </c>
      <c r="R97" s="4">
        <v>769.43288888888901</v>
      </c>
      <c r="S97" s="4">
        <v>386.36444444444453</v>
      </c>
      <c r="T97" s="4">
        <v>1561.4800000000002</v>
      </c>
      <c r="U97" s="4">
        <v>705.61866666666674</v>
      </c>
      <c r="V97" s="4">
        <v>1084.796</v>
      </c>
      <c r="W97" s="4">
        <v>1010.7733333333335</v>
      </c>
      <c r="X97" s="4">
        <v>1761.8493333333336</v>
      </c>
      <c r="Y97" s="4">
        <v>2985.626666666667</v>
      </c>
      <c r="Z97" s="4">
        <v>1870.6631111111112</v>
      </c>
      <c r="AA97" s="4">
        <v>634.11950000000002</v>
      </c>
      <c r="AB97" s="4">
        <v>3648.6719999999996</v>
      </c>
      <c r="AC97" s="4">
        <v>2427.054545454545</v>
      </c>
      <c r="AD97" s="4">
        <v>4226.6705454545454</v>
      </c>
      <c r="AE97" s="4">
        <v>1138.790888888889</v>
      </c>
    </row>
    <row r="98" spans="1:31" x14ac:dyDescent="0.25">
      <c r="A98">
        <v>48.5</v>
      </c>
      <c r="B98" s="4">
        <v>547.38777777777784</v>
      </c>
      <c r="C98" s="4">
        <v>1142.1763636363635</v>
      </c>
      <c r="D98" s="4">
        <v>514.56511111111115</v>
      </c>
      <c r="E98" s="4">
        <v>530.56444444444458</v>
      </c>
      <c r="F98" s="4">
        <v>847.18644444444453</v>
      </c>
      <c r="G98" s="4">
        <v>686.87266666666665</v>
      </c>
      <c r="H98" s="4">
        <v>706.39688888888895</v>
      </c>
      <c r="I98" s="4">
        <v>1687.9411111111115</v>
      </c>
      <c r="J98" s="4">
        <v>485.83955555555559</v>
      </c>
      <c r="K98" s="4">
        <v>2866.6959999999999</v>
      </c>
      <c r="L98" s="4">
        <v>632.99222222222238</v>
      </c>
      <c r="M98" s="4">
        <v>588.19866666666678</v>
      </c>
      <c r="N98" s="4">
        <v>1736.1679999999999</v>
      </c>
      <c r="O98" s="4">
        <v>1585.6943636363637</v>
      </c>
      <c r="P98" s="4">
        <v>2558.3701818181817</v>
      </c>
      <c r="Q98" s="4">
        <v>2313.998</v>
      </c>
      <c r="R98" s="4">
        <v>773.96488888888894</v>
      </c>
      <c r="S98" s="4">
        <v>388.47022222222222</v>
      </c>
      <c r="T98" s="4">
        <v>1573.2220000000004</v>
      </c>
      <c r="U98" s="4">
        <v>709.50977777777791</v>
      </c>
      <c r="V98" s="4">
        <v>1092.5782222222224</v>
      </c>
      <c r="W98" s="4">
        <v>1018.8760000000001</v>
      </c>
      <c r="X98" s="4">
        <v>1772.240888888889</v>
      </c>
      <c r="Y98" s="4">
        <v>3008.927555555556</v>
      </c>
      <c r="Z98" s="4">
        <v>1886.6624444444446</v>
      </c>
      <c r="AA98" s="4">
        <v>637.26099999999997</v>
      </c>
      <c r="AB98" s="4">
        <v>3724.6859999999997</v>
      </c>
      <c r="AC98" s="4">
        <v>2477.6181818181813</v>
      </c>
      <c r="AD98" s="4">
        <v>4314.7261818181814</v>
      </c>
      <c r="AE98" s="4">
        <v>1148.5415555555558</v>
      </c>
    </row>
    <row r="99" spans="1:31" x14ac:dyDescent="0.25">
      <c r="A99">
        <v>49</v>
      </c>
      <c r="B99" s="4">
        <v>550.38622222222227</v>
      </c>
      <c r="C99" s="4">
        <v>1152.850909090909</v>
      </c>
      <c r="D99" s="4">
        <v>516.96844444444457</v>
      </c>
      <c r="E99" s="4">
        <v>534.73022222222221</v>
      </c>
      <c r="F99" s="4">
        <v>853.16044444444458</v>
      </c>
      <c r="G99" s="4">
        <v>693.53333333333342</v>
      </c>
      <c r="H99" s="4">
        <v>712.62266666666665</v>
      </c>
      <c r="I99" s="4">
        <v>1704.672888888889</v>
      </c>
      <c r="J99" s="4">
        <v>488.47177777777779</v>
      </c>
      <c r="K99" s="4">
        <v>2866.6959999999999</v>
      </c>
      <c r="L99" s="4">
        <v>638.62288888888895</v>
      </c>
      <c r="M99" s="4">
        <v>591.95244444444461</v>
      </c>
      <c r="N99" s="4">
        <v>1736.1679999999999</v>
      </c>
      <c r="O99" s="4">
        <v>1600.5076363636363</v>
      </c>
      <c r="P99" s="4">
        <v>2558.3701818181817</v>
      </c>
      <c r="Q99" s="4">
        <v>2335.1036363636363</v>
      </c>
      <c r="R99" s="4">
        <v>778.47400000000005</v>
      </c>
      <c r="S99" s="4">
        <v>390.57600000000002</v>
      </c>
      <c r="T99" s="4">
        <v>1584.9868888888893</v>
      </c>
      <c r="U99" s="4">
        <v>713.37800000000016</v>
      </c>
      <c r="V99" s="4">
        <v>1100.3833333333334</v>
      </c>
      <c r="W99" s="4">
        <v>1027.0244444444445</v>
      </c>
      <c r="X99" s="4">
        <v>1782.7011111111115</v>
      </c>
      <c r="Y99" s="4">
        <v>3032.2284444444449</v>
      </c>
      <c r="Z99" s="4">
        <v>1902.684666666667</v>
      </c>
      <c r="AA99" s="4">
        <v>640.3767499999999</v>
      </c>
      <c r="AB99" s="4">
        <v>3724.6859999999997</v>
      </c>
      <c r="AC99" s="4">
        <v>2477.6181818181813</v>
      </c>
      <c r="AD99" s="4">
        <v>4314.7261818181814</v>
      </c>
      <c r="AE99" s="4">
        <v>1158.315111111111</v>
      </c>
    </row>
    <row r="100" spans="1:31" x14ac:dyDescent="0.25">
      <c r="A100">
        <v>49.5</v>
      </c>
      <c r="B100" s="4">
        <v>553.36177777777789</v>
      </c>
      <c r="C100" s="4">
        <v>1174.2</v>
      </c>
      <c r="D100" s="4">
        <v>519.41755555555562</v>
      </c>
      <c r="E100" s="4">
        <v>538.89600000000007</v>
      </c>
      <c r="F100" s="4">
        <v>859.13444444444451</v>
      </c>
      <c r="G100" s="4">
        <v>700.19400000000007</v>
      </c>
      <c r="H100" s="4">
        <v>718.84844444444445</v>
      </c>
      <c r="I100" s="4">
        <v>1721.427555555556</v>
      </c>
      <c r="J100" s="4">
        <v>491.14977777777784</v>
      </c>
      <c r="K100" s="4">
        <v>2925.2</v>
      </c>
      <c r="L100" s="4">
        <v>644.27644444444456</v>
      </c>
      <c r="M100" s="4">
        <v>595.72911111111125</v>
      </c>
      <c r="N100" s="4">
        <v>1771.6</v>
      </c>
      <c r="O100" s="4">
        <v>1630.1529090909089</v>
      </c>
      <c r="P100" s="4">
        <v>2610.5818181818181</v>
      </c>
      <c r="Q100" s="4">
        <v>2356.2280000000001</v>
      </c>
      <c r="R100" s="4">
        <v>782.98311111111116</v>
      </c>
      <c r="S100" s="4">
        <v>392.65888888888895</v>
      </c>
      <c r="T100" s="4">
        <v>1596.7288888888891</v>
      </c>
      <c r="U100" s="4">
        <v>717.26911111111121</v>
      </c>
      <c r="V100" s="4">
        <v>1108.1884444444447</v>
      </c>
      <c r="W100" s="4">
        <v>1035.1271111111112</v>
      </c>
      <c r="X100" s="4">
        <v>1793.1384444444448</v>
      </c>
      <c r="Y100" s="4">
        <v>3055.5293333333339</v>
      </c>
      <c r="Z100" s="4">
        <v>1918.6840000000002</v>
      </c>
      <c r="AA100" s="4">
        <v>643.51824999999997</v>
      </c>
      <c r="AB100" s="4">
        <v>3800.7</v>
      </c>
      <c r="AC100" s="4">
        <v>2528.181818181818</v>
      </c>
      <c r="AD100" s="4">
        <v>4402.7818181818175</v>
      </c>
      <c r="AE100" s="4">
        <v>1168.0657777777778</v>
      </c>
    </row>
    <row r="101" spans="1:31" x14ac:dyDescent="0.25">
      <c r="A101">
        <v>50</v>
      </c>
      <c r="B101" s="4">
        <v>556.36022222222221</v>
      </c>
      <c r="C101" s="4">
        <v>1184.8745454545453</v>
      </c>
      <c r="D101" s="4">
        <v>521.86666666666679</v>
      </c>
      <c r="E101" s="4">
        <v>543.08466666666675</v>
      </c>
      <c r="F101" s="4">
        <v>865.08555555555563</v>
      </c>
      <c r="G101" s="4">
        <v>706.85466666666673</v>
      </c>
      <c r="H101" s="4">
        <v>725.00555555555559</v>
      </c>
      <c r="I101" s="4">
        <v>1738.1593333333335</v>
      </c>
      <c r="J101" s="4">
        <v>493.80488888888897</v>
      </c>
      <c r="K101" s="4">
        <v>2925.2</v>
      </c>
      <c r="L101" s="4">
        <v>649.97577777777792</v>
      </c>
      <c r="M101" s="4">
        <v>599.48288888888908</v>
      </c>
      <c r="N101" s="4">
        <v>1771.6</v>
      </c>
      <c r="O101" s="4">
        <v>1644.984909090909</v>
      </c>
      <c r="P101" s="4">
        <v>2610.5818181818181</v>
      </c>
      <c r="Q101" s="4">
        <v>2377.3336363636363</v>
      </c>
      <c r="R101" s="4">
        <v>787.49222222222238</v>
      </c>
      <c r="S101" s="4">
        <v>394.7646666666667</v>
      </c>
      <c r="T101" s="4">
        <v>1608.493777777778</v>
      </c>
      <c r="U101" s="4">
        <v>721.16022222222227</v>
      </c>
      <c r="V101" s="4">
        <v>1115.9935555555558</v>
      </c>
      <c r="W101" s="4">
        <v>1043.2526666666668</v>
      </c>
      <c r="X101" s="4">
        <v>1803.5528888888894</v>
      </c>
      <c r="Y101" s="4">
        <v>3078.8302222222223</v>
      </c>
      <c r="Z101" s="4">
        <v>1934.7291111111113</v>
      </c>
      <c r="AA101" s="4">
        <v>646.60825</v>
      </c>
      <c r="AB101" s="4">
        <v>3800.7</v>
      </c>
      <c r="AC101" s="4">
        <v>2528.181818181818</v>
      </c>
      <c r="AD101" s="4">
        <v>4402.7818181818175</v>
      </c>
      <c r="AE101" s="4">
        <v>1177.8393333333336</v>
      </c>
    </row>
    <row r="102" spans="1:31" x14ac:dyDescent="0.25">
      <c r="A102">
        <v>50.5</v>
      </c>
      <c r="B102" s="4">
        <v>559.33577777777782</v>
      </c>
      <c r="C102" s="4">
        <v>1195.5490909090906</v>
      </c>
      <c r="D102" s="4">
        <v>524.29288888888902</v>
      </c>
      <c r="E102" s="4">
        <v>547.2504444444445</v>
      </c>
      <c r="F102" s="4">
        <v>871.0824444444446</v>
      </c>
      <c r="G102" s="4">
        <v>713.5153333333335</v>
      </c>
      <c r="H102" s="4">
        <v>731.23133333333351</v>
      </c>
      <c r="I102" s="4">
        <v>1754.8911111111115</v>
      </c>
      <c r="J102" s="4">
        <v>496.48288888888891</v>
      </c>
      <c r="K102" s="4">
        <v>2983.7039999999997</v>
      </c>
      <c r="L102" s="4">
        <v>655.62933333333342</v>
      </c>
      <c r="M102" s="4">
        <v>603.28244444444442</v>
      </c>
      <c r="N102" s="4">
        <v>1807.0319999999999</v>
      </c>
      <c r="O102" s="4">
        <v>1659.7981818181818</v>
      </c>
      <c r="P102" s="4">
        <v>2662.7934545454546</v>
      </c>
      <c r="Q102" s="4">
        <v>2398.4580000000001</v>
      </c>
      <c r="R102" s="4">
        <v>792.00133333333338</v>
      </c>
      <c r="S102" s="4">
        <v>396.8704444444445</v>
      </c>
      <c r="T102" s="4">
        <v>1620.2586666666668</v>
      </c>
      <c r="U102" s="4">
        <v>725.00555555555559</v>
      </c>
      <c r="V102" s="4">
        <v>1123.7986666666668</v>
      </c>
      <c r="W102" s="4">
        <v>1051.3782222222223</v>
      </c>
      <c r="X102" s="4">
        <v>1813.9673333333335</v>
      </c>
      <c r="Y102" s="4">
        <v>3102.1311111111113</v>
      </c>
      <c r="Z102" s="4">
        <v>1950.7284444444447</v>
      </c>
      <c r="AA102" s="4">
        <v>649.74975000000006</v>
      </c>
      <c r="AB102" s="4">
        <v>3876.7140000000004</v>
      </c>
      <c r="AC102" s="4">
        <v>2578.7454545454543</v>
      </c>
      <c r="AD102" s="4">
        <v>4490.8374545454544</v>
      </c>
      <c r="AE102" s="4">
        <v>1187.5900000000004</v>
      </c>
    </row>
    <row r="103" spans="1:31" x14ac:dyDescent="0.25">
      <c r="A103">
        <v>51</v>
      </c>
      <c r="B103" s="4">
        <v>562.35711111111118</v>
      </c>
      <c r="C103" s="4">
        <v>1206.2236363636364</v>
      </c>
      <c r="D103" s="4">
        <v>526.74200000000008</v>
      </c>
      <c r="E103" s="4">
        <v>551.41622222222225</v>
      </c>
      <c r="F103" s="4">
        <v>877.03355555555572</v>
      </c>
      <c r="G103" s="4">
        <v>720.17600000000004</v>
      </c>
      <c r="H103" s="4">
        <v>737.4571111111112</v>
      </c>
      <c r="I103" s="4">
        <v>1771.6686666666669</v>
      </c>
      <c r="J103" s="4">
        <v>499.13800000000003</v>
      </c>
      <c r="K103" s="4">
        <v>2983.7039999999997</v>
      </c>
      <c r="L103" s="4">
        <v>661.28288888888903</v>
      </c>
      <c r="M103" s="4">
        <v>607.05911111111118</v>
      </c>
      <c r="N103" s="4">
        <v>1807.0319999999999</v>
      </c>
      <c r="O103" s="4">
        <v>1674.6114545454545</v>
      </c>
      <c r="P103" s="4">
        <v>2662.7934545454546</v>
      </c>
      <c r="Q103" s="4">
        <v>2419.5636363636363</v>
      </c>
      <c r="R103" s="4">
        <v>796.48755555555567</v>
      </c>
      <c r="S103" s="4">
        <v>398.99911111111112</v>
      </c>
      <c r="T103" s="4">
        <v>1632.0235555555557</v>
      </c>
      <c r="U103" s="4">
        <v>728.91955555555558</v>
      </c>
      <c r="V103" s="4">
        <v>1131.6266666666668</v>
      </c>
      <c r="W103" s="4">
        <v>1059.5037777777779</v>
      </c>
      <c r="X103" s="4">
        <v>1824.3817777777779</v>
      </c>
      <c r="Y103" s="4">
        <v>3125.4320000000007</v>
      </c>
      <c r="Z103" s="4">
        <v>1966.7277777777779</v>
      </c>
      <c r="AA103" s="4">
        <v>652.83974999999998</v>
      </c>
      <c r="AB103" s="4">
        <v>3876.7140000000004</v>
      </c>
      <c r="AC103" s="4">
        <v>2578.7454545454543</v>
      </c>
      <c r="AD103" s="4">
        <v>4490.8374545454544</v>
      </c>
      <c r="AE103" s="4">
        <v>1197.3406666666669</v>
      </c>
    </row>
    <row r="104" spans="1:31" x14ac:dyDescent="0.25">
      <c r="A104">
        <v>51.5</v>
      </c>
      <c r="B104" s="4">
        <v>565.35555555555561</v>
      </c>
      <c r="C104" s="4">
        <v>1216.8981818181817</v>
      </c>
      <c r="D104" s="4">
        <v>529.19111111111113</v>
      </c>
      <c r="E104" s="4">
        <v>555.58199999999999</v>
      </c>
      <c r="F104" s="4">
        <v>883.00755555555554</v>
      </c>
      <c r="G104" s="4">
        <v>726.79088888888896</v>
      </c>
      <c r="H104" s="4">
        <v>743.66</v>
      </c>
      <c r="I104" s="4">
        <v>1788.4233333333336</v>
      </c>
      <c r="J104" s="4">
        <v>501.77022222222229</v>
      </c>
      <c r="K104" s="4">
        <v>3042.2080000000001</v>
      </c>
      <c r="L104" s="4">
        <v>666.9135555555556</v>
      </c>
      <c r="M104" s="4">
        <v>610.81288888888901</v>
      </c>
      <c r="N104" s="4">
        <v>1842.4639999999999</v>
      </c>
      <c r="O104" s="4">
        <v>1689.4434545454544</v>
      </c>
      <c r="P104" s="4">
        <v>2715.0050909090905</v>
      </c>
      <c r="Q104" s="4">
        <v>2440.6880000000001</v>
      </c>
      <c r="R104" s="4">
        <v>801.0195555555556</v>
      </c>
      <c r="S104" s="4">
        <v>401.10488888888898</v>
      </c>
      <c r="T104" s="4">
        <v>1643.7655555555557</v>
      </c>
      <c r="U104" s="4">
        <v>732.78777777777782</v>
      </c>
      <c r="V104" s="4">
        <v>1139.4088888888891</v>
      </c>
      <c r="W104" s="4">
        <v>1067.6064444444446</v>
      </c>
      <c r="X104" s="4">
        <v>1834.8191111111114</v>
      </c>
      <c r="Y104" s="4">
        <v>3148.7557777777783</v>
      </c>
      <c r="Z104" s="4">
        <v>1982.7271111111115</v>
      </c>
      <c r="AA104" s="4">
        <v>655.95550000000003</v>
      </c>
      <c r="AB104" s="4">
        <v>3952.7279999999996</v>
      </c>
      <c r="AC104" s="4">
        <v>2629.3090909090906</v>
      </c>
      <c r="AD104" s="4">
        <v>4578.8930909090905</v>
      </c>
      <c r="AE104" s="4">
        <v>1207.1142222222225</v>
      </c>
    </row>
    <row r="105" spans="1:31" x14ac:dyDescent="0.25">
      <c r="A105">
        <v>52</v>
      </c>
      <c r="B105" s="4">
        <v>568.33111111111123</v>
      </c>
      <c r="C105" s="4">
        <v>1227.5727272727272</v>
      </c>
      <c r="D105" s="4">
        <v>531.64022222222241</v>
      </c>
      <c r="E105" s="4">
        <v>559.74777777777797</v>
      </c>
      <c r="F105" s="4">
        <v>888.9815555555557</v>
      </c>
      <c r="G105" s="4">
        <v>733.45155555555561</v>
      </c>
      <c r="H105" s="4">
        <v>749.86288888888907</v>
      </c>
      <c r="I105" s="4">
        <v>1805.1322222222225</v>
      </c>
      <c r="J105" s="4">
        <v>504.47111111111116</v>
      </c>
      <c r="K105" s="4">
        <v>3042.2080000000001</v>
      </c>
      <c r="L105" s="4">
        <v>672.5671111111111</v>
      </c>
      <c r="M105" s="4">
        <v>614.58955555555565</v>
      </c>
      <c r="N105" s="4">
        <v>1842.4639999999999</v>
      </c>
      <c r="O105" s="4">
        <v>1704.2567272727272</v>
      </c>
      <c r="P105" s="4">
        <v>2715.0050909090905</v>
      </c>
      <c r="Q105" s="4">
        <v>2461.7936363636363</v>
      </c>
      <c r="R105" s="4">
        <v>805.52866666666671</v>
      </c>
      <c r="S105" s="4">
        <v>403.21066666666673</v>
      </c>
      <c r="T105" s="4">
        <v>1655.5304444444446</v>
      </c>
      <c r="U105" s="4">
        <v>736.65600000000006</v>
      </c>
      <c r="V105" s="4">
        <v>1147.2139999999999</v>
      </c>
      <c r="W105" s="4">
        <v>1075.7548888888891</v>
      </c>
      <c r="X105" s="4">
        <v>1845.2564444444445</v>
      </c>
      <c r="Y105" s="4">
        <v>3172.0566666666668</v>
      </c>
      <c r="Z105" s="4">
        <v>1998.7493333333337</v>
      </c>
      <c r="AA105" s="4">
        <v>659.07124999999985</v>
      </c>
      <c r="AB105" s="4">
        <v>3952.7279999999996</v>
      </c>
      <c r="AC105" s="4">
        <v>2629.3090909090906</v>
      </c>
      <c r="AD105" s="4">
        <v>4578.8930909090905</v>
      </c>
      <c r="AE105" s="4">
        <v>1216.864888888889</v>
      </c>
    </row>
    <row r="106" spans="1:31" x14ac:dyDescent="0.25">
      <c r="A106">
        <v>52.5</v>
      </c>
      <c r="B106" s="4">
        <v>571.32955555555566</v>
      </c>
      <c r="C106" s="4">
        <v>1238.2472727272727</v>
      </c>
      <c r="D106" s="4">
        <v>534.08933333333346</v>
      </c>
      <c r="E106" s="4">
        <v>563.93644444444453</v>
      </c>
      <c r="F106" s="4">
        <v>894.93266666666682</v>
      </c>
      <c r="G106" s="4">
        <v>740.11222222222239</v>
      </c>
      <c r="H106" s="4">
        <v>756.08866666666677</v>
      </c>
      <c r="I106" s="4">
        <v>1821.8868888888892</v>
      </c>
      <c r="J106" s="4">
        <v>507.12622222222228</v>
      </c>
      <c r="K106" s="4">
        <v>3100.7119999999995</v>
      </c>
      <c r="L106" s="4">
        <v>678.24355555555564</v>
      </c>
      <c r="M106" s="4">
        <v>618.34333333333336</v>
      </c>
      <c r="N106" s="4">
        <v>1877.896</v>
      </c>
      <c r="O106" s="4">
        <v>1719.07</v>
      </c>
      <c r="P106" s="4">
        <v>2767.2167272727274</v>
      </c>
      <c r="Q106" s="4">
        <v>2482.9179999999997</v>
      </c>
      <c r="R106" s="4">
        <v>810.03777777777782</v>
      </c>
      <c r="S106" s="4">
        <v>405.33933333333334</v>
      </c>
      <c r="T106" s="4">
        <v>1667.2953333333335</v>
      </c>
      <c r="U106" s="4">
        <v>740.57000000000016</v>
      </c>
      <c r="V106" s="4">
        <v>1154.9962222222223</v>
      </c>
      <c r="W106" s="4">
        <v>1083.8575555555558</v>
      </c>
      <c r="X106" s="4">
        <v>1855.6480000000001</v>
      </c>
      <c r="Y106" s="4">
        <v>3195.3575555555558</v>
      </c>
      <c r="Z106" s="4">
        <v>2014.7486666666668</v>
      </c>
      <c r="AA106" s="4">
        <v>662.21274999999991</v>
      </c>
      <c r="AB106" s="4">
        <v>4028.7419999999997</v>
      </c>
      <c r="AC106" s="4">
        <v>2679.8727272727269</v>
      </c>
      <c r="AD106" s="4">
        <v>4666.9487272727274</v>
      </c>
      <c r="AE106" s="4">
        <v>1226.6384444444445</v>
      </c>
    </row>
    <row r="107" spans="1:31" x14ac:dyDescent="0.25">
      <c r="A107">
        <v>53</v>
      </c>
      <c r="B107" s="4">
        <v>574.32800000000009</v>
      </c>
      <c r="C107" s="4">
        <v>1248.9218181818183</v>
      </c>
      <c r="D107" s="4">
        <v>536.49266666666665</v>
      </c>
      <c r="E107" s="4">
        <v>568.10222222222217</v>
      </c>
      <c r="F107" s="4">
        <v>900.92955555555568</v>
      </c>
      <c r="G107" s="4">
        <v>746.77288888888893</v>
      </c>
      <c r="H107" s="4">
        <v>762.29155555555565</v>
      </c>
      <c r="I107" s="4">
        <v>1838.6415555555557</v>
      </c>
      <c r="J107" s="4">
        <v>509.80422222222228</v>
      </c>
      <c r="K107" s="4">
        <v>3100.7119999999995</v>
      </c>
      <c r="L107" s="4">
        <v>683.89711111111126</v>
      </c>
      <c r="M107" s="4">
        <v>622.12000000000012</v>
      </c>
      <c r="N107" s="4">
        <v>1877.896</v>
      </c>
      <c r="O107" s="4">
        <v>1733.9019999999998</v>
      </c>
      <c r="P107" s="4">
        <v>2767.2167272727274</v>
      </c>
      <c r="Q107" s="4">
        <v>2504.0236363636359</v>
      </c>
      <c r="R107" s="4">
        <v>814.54688888888904</v>
      </c>
      <c r="S107" s="4">
        <v>407.42222222222227</v>
      </c>
      <c r="T107" s="4">
        <v>1679.0602222222226</v>
      </c>
      <c r="U107" s="4">
        <v>744.43822222222241</v>
      </c>
      <c r="V107" s="4">
        <v>1162.8242222222223</v>
      </c>
      <c r="W107" s="4">
        <v>1091.9831111111114</v>
      </c>
      <c r="X107" s="4">
        <v>1866.0853333333334</v>
      </c>
      <c r="Y107" s="4">
        <v>3218.6584444444447</v>
      </c>
      <c r="Z107" s="4">
        <v>2030.7708888888892</v>
      </c>
      <c r="AA107" s="4">
        <v>665.32849999999996</v>
      </c>
      <c r="AB107" s="4">
        <v>4028.7419999999997</v>
      </c>
      <c r="AC107" s="4">
        <v>2679.8727272727269</v>
      </c>
      <c r="AD107" s="4">
        <v>4666.9487272727274</v>
      </c>
      <c r="AE107" s="4">
        <v>1236.3891111111111</v>
      </c>
    </row>
    <row r="108" spans="1:31" x14ac:dyDescent="0.25">
      <c r="A108">
        <v>53.5</v>
      </c>
      <c r="B108" s="4">
        <v>577.32644444444452</v>
      </c>
      <c r="C108" s="4">
        <v>1259.5963636363635</v>
      </c>
      <c r="D108" s="4">
        <v>538.94177777777793</v>
      </c>
      <c r="E108" s="4">
        <v>572.2451111111111</v>
      </c>
      <c r="F108" s="4">
        <v>906.85777777777787</v>
      </c>
      <c r="G108" s="4">
        <v>753.41066666666688</v>
      </c>
      <c r="H108" s="4">
        <v>768.49444444444453</v>
      </c>
      <c r="I108" s="4">
        <v>1855.3962222222226</v>
      </c>
      <c r="J108" s="4">
        <v>512.43644444444453</v>
      </c>
      <c r="K108" s="4">
        <v>3159.2159999999999</v>
      </c>
      <c r="L108" s="4">
        <v>689.55066666666676</v>
      </c>
      <c r="M108" s="4">
        <v>625.87377777777783</v>
      </c>
      <c r="N108" s="4">
        <v>1913.3279999999997</v>
      </c>
      <c r="O108" s="4">
        <v>1748.7152727272726</v>
      </c>
      <c r="P108" s="4">
        <v>2819.4283636363634</v>
      </c>
      <c r="Q108" s="4">
        <v>2525.1480000000001</v>
      </c>
      <c r="R108" s="4">
        <v>819.05600000000004</v>
      </c>
      <c r="S108" s="4">
        <v>409.55088888888895</v>
      </c>
      <c r="T108" s="4">
        <v>1690.7564444444445</v>
      </c>
      <c r="U108" s="4">
        <v>748.30644444444454</v>
      </c>
      <c r="V108" s="4">
        <v>1170.6293333333335</v>
      </c>
      <c r="W108" s="4">
        <v>1100.1315555555557</v>
      </c>
      <c r="X108" s="4">
        <v>1876.499777777778</v>
      </c>
      <c r="Y108" s="4">
        <v>3241.9593333333337</v>
      </c>
      <c r="Z108" s="4">
        <v>2046.7702222222226</v>
      </c>
      <c r="AA108" s="4">
        <v>668.4442499999999</v>
      </c>
      <c r="AB108" s="4">
        <v>4104.7560000000003</v>
      </c>
      <c r="AC108" s="4">
        <v>2730.4363636363632</v>
      </c>
      <c r="AD108" s="4">
        <v>4755.0043636363635</v>
      </c>
      <c r="AE108" s="4">
        <v>1246.1397777777779</v>
      </c>
    </row>
    <row r="109" spans="1:31" x14ac:dyDescent="0.25">
      <c r="A109">
        <v>54</v>
      </c>
      <c r="B109" s="4">
        <v>580.30200000000013</v>
      </c>
      <c r="C109" s="4">
        <v>1270.2709090909088</v>
      </c>
      <c r="D109" s="4">
        <v>541.39088888888898</v>
      </c>
      <c r="E109" s="4">
        <v>576.43377777777789</v>
      </c>
      <c r="F109" s="4">
        <v>912.83177777777792</v>
      </c>
      <c r="G109" s="4">
        <v>760.09422222222236</v>
      </c>
      <c r="H109" s="4">
        <v>774.72022222222233</v>
      </c>
      <c r="I109" s="4">
        <v>1872.1280000000002</v>
      </c>
      <c r="J109" s="4">
        <v>515.0915555555556</v>
      </c>
      <c r="K109" s="4">
        <v>3159.2159999999999</v>
      </c>
      <c r="L109" s="4">
        <v>695.20422222222237</v>
      </c>
      <c r="M109" s="4">
        <v>629.65044444444447</v>
      </c>
      <c r="N109" s="4">
        <v>1913.3279999999997</v>
      </c>
      <c r="O109" s="4">
        <v>1763.5472727272727</v>
      </c>
      <c r="P109" s="4">
        <v>2819.4283636363634</v>
      </c>
      <c r="Q109" s="4">
        <v>2546.2536363636364</v>
      </c>
      <c r="R109" s="4">
        <v>823.58800000000008</v>
      </c>
      <c r="S109" s="4">
        <v>411.63377777777782</v>
      </c>
      <c r="T109" s="4">
        <v>1702.5442222222225</v>
      </c>
      <c r="U109" s="4">
        <v>752.19755555555571</v>
      </c>
      <c r="V109" s="4">
        <v>1178.4115555555557</v>
      </c>
      <c r="W109" s="4">
        <v>1108.2342222222223</v>
      </c>
      <c r="X109" s="4">
        <v>1886.9371111111113</v>
      </c>
      <c r="Y109" s="4">
        <v>3265.2602222222222</v>
      </c>
      <c r="Z109" s="4">
        <v>2062.7924444444448</v>
      </c>
      <c r="AA109" s="4">
        <v>671.58574999999996</v>
      </c>
      <c r="AB109" s="4">
        <v>4104.7560000000003</v>
      </c>
      <c r="AC109" s="4">
        <v>2730.4363636363632</v>
      </c>
      <c r="AD109" s="4">
        <v>4755.0043636363635</v>
      </c>
      <c r="AE109" s="4">
        <v>1255.9133333333334</v>
      </c>
    </row>
    <row r="110" spans="1:31" x14ac:dyDescent="0.25">
      <c r="A110">
        <v>54.5</v>
      </c>
      <c r="B110" s="4">
        <v>583.30044444444445</v>
      </c>
      <c r="C110" s="4">
        <v>1291.6200000000001</v>
      </c>
      <c r="D110" s="4">
        <v>543.84</v>
      </c>
      <c r="E110" s="4">
        <v>580.62244444444445</v>
      </c>
      <c r="F110" s="4">
        <v>918.80577777777796</v>
      </c>
      <c r="G110" s="4">
        <v>766.75488888888901</v>
      </c>
      <c r="H110" s="4">
        <v>780.92311111111133</v>
      </c>
      <c r="I110" s="4">
        <v>1888.8597777777782</v>
      </c>
      <c r="J110" s="4">
        <v>517.76955555555571</v>
      </c>
      <c r="K110" s="4">
        <v>3217.7200000000003</v>
      </c>
      <c r="L110" s="4">
        <v>700.83488888888905</v>
      </c>
      <c r="M110" s="4">
        <v>633.4042222222223</v>
      </c>
      <c r="N110" s="4">
        <v>1948.7599999999998</v>
      </c>
      <c r="O110" s="4">
        <v>1793.173818181818</v>
      </c>
      <c r="P110" s="4">
        <v>2871.64</v>
      </c>
      <c r="Q110" s="4">
        <v>2567.3780000000002</v>
      </c>
      <c r="R110" s="4">
        <v>828.07422222222226</v>
      </c>
      <c r="S110" s="4">
        <v>413.7624444444445</v>
      </c>
      <c r="T110" s="4">
        <v>1714.3091111111114</v>
      </c>
      <c r="U110" s="4">
        <v>756.08866666666677</v>
      </c>
      <c r="V110" s="4">
        <v>1186.2395555555556</v>
      </c>
      <c r="W110" s="4">
        <v>1116.3597777777779</v>
      </c>
      <c r="X110" s="4">
        <v>1897.3973333333338</v>
      </c>
      <c r="Y110" s="4">
        <v>3288.5611111111116</v>
      </c>
      <c r="Z110" s="4">
        <v>2078.791777777778</v>
      </c>
      <c r="AA110" s="4">
        <v>674.67574999999999</v>
      </c>
      <c r="AB110" s="4">
        <v>4180.7699999999995</v>
      </c>
      <c r="AC110" s="4">
        <v>2781</v>
      </c>
      <c r="AD110" s="4">
        <v>4843.0599999999995</v>
      </c>
      <c r="AE110" s="4">
        <v>1265.6640000000002</v>
      </c>
    </row>
    <row r="111" spans="1:31" x14ac:dyDescent="0.25">
      <c r="A111">
        <v>55</v>
      </c>
      <c r="B111" s="4">
        <v>586.32177777777792</v>
      </c>
      <c r="C111" s="4">
        <v>1302.2945454545454</v>
      </c>
      <c r="D111" s="4">
        <v>546.26622222222227</v>
      </c>
      <c r="E111" s="4">
        <v>584.78822222222232</v>
      </c>
      <c r="F111" s="4">
        <v>924.77977777777778</v>
      </c>
      <c r="G111" s="4">
        <v>773.39266666666674</v>
      </c>
      <c r="H111" s="4">
        <v>787.14888888888902</v>
      </c>
      <c r="I111" s="4">
        <v>1905.6144444444444</v>
      </c>
      <c r="J111" s="4">
        <v>520.42466666666667</v>
      </c>
      <c r="K111" s="4">
        <v>3217.7200000000003</v>
      </c>
      <c r="L111" s="4">
        <v>706.48844444444467</v>
      </c>
      <c r="M111" s="4">
        <v>637.20377777777787</v>
      </c>
      <c r="N111" s="4">
        <v>1948.7599999999998</v>
      </c>
      <c r="O111" s="4">
        <v>1808.0058181818181</v>
      </c>
      <c r="P111" s="4">
        <v>2871.64</v>
      </c>
      <c r="Q111" s="4">
        <v>2588.4836363636364</v>
      </c>
      <c r="R111" s="4">
        <v>832.58333333333337</v>
      </c>
      <c r="S111" s="4">
        <v>415.84533333333343</v>
      </c>
      <c r="T111" s="4">
        <v>1726.0740000000003</v>
      </c>
      <c r="U111" s="4">
        <v>759.95688888888901</v>
      </c>
      <c r="V111" s="4">
        <v>1194.021777777778</v>
      </c>
      <c r="W111" s="4">
        <v>1124.4853333333333</v>
      </c>
      <c r="X111" s="4">
        <v>1907.7888888888892</v>
      </c>
      <c r="Y111" s="4">
        <v>3311.8620000000005</v>
      </c>
      <c r="Z111" s="4">
        <v>2094.8140000000003</v>
      </c>
      <c r="AA111" s="4">
        <v>677.81725000000006</v>
      </c>
      <c r="AB111" s="4">
        <v>4180.7699999999995</v>
      </c>
      <c r="AC111" s="4">
        <v>2781</v>
      </c>
      <c r="AD111" s="4">
        <v>4843.0599999999995</v>
      </c>
      <c r="AE111" s="4">
        <v>1275.414666666667</v>
      </c>
    </row>
    <row r="112" spans="1:31" x14ac:dyDescent="0.25">
      <c r="A112">
        <v>55.5</v>
      </c>
      <c r="B112" s="4">
        <v>589.29733333333331</v>
      </c>
      <c r="C112" s="4">
        <v>1312.9690909090909</v>
      </c>
      <c r="D112" s="4">
        <v>548.71533333333332</v>
      </c>
      <c r="E112" s="4">
        <v>588.95400000000006</v>
      </c>
      <c r="F112" s="4">
        <v>930.7308888888889</v>
      </c>
      <c r="G112" s="4">
        <v>780.05333333333351</v>
      </c>
      <c r="H112" s="4">
        <v>793.3517777777779</v>
      </c>
      <c r="I112" s="4">
        <v>1922.3691111111114</v>
      </c>
      <c r="J112" s="4">
        <v>523.10266666666666</v>
      </c>
      <c r="K112" s="4">
        <v>3276.2239999999997</v>
      </c>
      <c r="L112" s="4">
        <v>712.1877777777778</v>
      </c>
      <c r="M112" s="4">
        <v>640.95755555555559</v>
      </c>
      <c r="N112" s="4">
        <v>1984.192</v>
      </c>
      <c r="O112" s="4">
        <v>1822.8190909090908</v>
      </c>
      <c r="P112" s="4">
        <v>2923.8516363636363</v>
      </c>
      <c r="Q112" s="4">
        <v>2609.6080000000002</v>
      </c>
      <c r="R112" s="4">
        <v>837.11533333333352</v>
      </c>
      <c r="S112" s="4">
        <v>417.95111111111117</v>
      </c>
      <c r="T112" s="4">
        <v>1737.8160000000003</v>
      </c>
      <c r="U112" s="4">
        <v>763.84800000000018</v>
      </c>
      <c r="V112" s="4">
        <v>1201.8268888888892</v>
      </c>
      <c r="W112" s="4">
        <v>1132.6108888888889</v>
      </c>
      <c r="X112" s="4">
        <v>1918.2262222222223</v>
      </c>
      <c r="Y112" s="4">
        <v>3335.162888888889</v>
      </c>
      <c r="Z112" s="4">
        <v>2110.8133333333335</v>
      </c>
      <c r="AA112" s="4">
        <v>680.93299999999988</v>
      </c>
      <c r="AB112" s="4">
        <v>4256.7839999999997</v>
      </c>
      <c r="AC112" s="4">
        <v>2831.5636363636363</v>
      </c>
      <c r="AD112" s="4">
        <v>4931.1156363636364</v>
      </c>
      <c r="AE112" s="4">
        <v>1285.1882222222223</v>
      </c>
    </row>
    <row r="113" spans="1:31" x14ac:dyDescent="0.25">
      <c r="A113">
        <v>56</v>
      </c>
      <c r="B113" s="4">
        <v>592.29577777777786</v>
      </c>
      <c r="C113" s="4">
        <v>1323.6436363636362</v>
      </c>
      <c r="D113" s="4">
        <v>551.1644444444446</v>
      </c>
      <c r="E113" s="4">
        <v>593.096888888889</v>
      </c>
      <c r="F113" s="4">
        <v>936.72777777777799</v>
      </c>
      <c r="G113" s="4">
        <v>786.71400000000006</v>
      </c>
      <c r="H113" s="4">
        <v>799.57755555555559</v>
      </c>
      <c r="I113" s="4">
        <v>1939.1008888888889</v>
      </c>
      <c r="J113" s="4">
        <v>525.75777777777785</v>
      </c>
      <c r="K113" s="4">
        <v>3276.2239999999997</v>
      </c>
      <c r="L113" s="4">
        <v>717.84133333333341</v>
      </c>
      <c r="M113" s="4">
        <v>644.75711111111127</v>
      </c>
      <c r="N113" s="4">
        <v>1984.192</v>
      </c>
      <c r="O113" s="4">
        <v>1837.6136363636363</v>
      </c>
      <c r="P113" s="4">
        <v>2923.8516363636363</v>
      </c>
      <c r="Q113" s="4">
        <v>2630.7136363636364</v>
      </c>
      <c r="R113" s="4">
        <v>841.64733333333334</v>
      </c>
      <c r="S113" s="4">
        <v>420.07977777777785</v>
      </c>
      <c r="T113" s="4">
        <v>1749.5580000000002</v>
      </c>
      <c r="U113" s="4">
        <v>767.73911111111124</v>
      </c>
      <c r="V113" s="4">
        <v>1209.6320000000001</v>
      </c>
      <c r="W113" s="4">
        <v>1140.7364444444445</v>
      </c>
      <c r="X113" s="4">
        <v>1928.6406666666669</v>
      </c>
      <c r="Y113" s="4">
        <v>3358.463777777778</v>
      </c>
      <c r="Z113" s="4">
        <v>2126.8355555555559</v>
      </c>
      <c r="AA113" s="4">
        <v>684.07449999999994</v>
      </c>
      <c r="AB113" s="4">
        <v>4256.7839999999997</v>
      </c>
      <c r="AC113" s="4">
        <v>2831.5636363636363</v>
      </c>
      <c r="AD113" s="4">
        <v>4931.1156363636364</v>
      </c>
      <c r="AE113" s="4">
        <v>1294.9388888888891</v>
      </c>
    </row>
    <row r="114" spans="1:31" x14ac:dyDescent="0.25">
      <c r="A114">
        <v>56.5</v>
      </c>
      <c r="B114" s="4">
        <v>595.27133333333336</v>
      </c>
      <c r="C114" s="4">
        <v>1334.3181818181818</v>
      </c>
      <c r="D114" s="4">
        <v>553.59066666666672</v>
      </c>
      <c r="E114" s="4">
        <v>597.26266666666675</v>
      </c>
      <c r="F114" s="4">
        <v>942.67888888888911</v>
      </c>
      <c r="G114" s="4">
        <v>793.3517777777779</v>
      </c>
      <c r="H114" s="4">
        <v>805.75755555555554</v>
      </c>
      <c r="I114" s="4">
        <v>1955.8555555555558</v>
      </c>
      <c r="J114" s="4">
        <v>528.41288888888903</v>
      </c>
      <c r="K114" s="4">
        <v>3334.7280000000001</v>
      </c>
      <c r="L114" s="4">
        <v>723.49488888888891</v>
      </c>
      <c r="M114" s="4">
        <v>648.51088888888899</v>
      </c>
      <c r="N114" s="4">
        <v>2019.624</v>
      </c>
      <c r="O114" s="4">
        <v>1852.4456363636361</v>
      </c>
      <c r="P114" s="4">
        <v>2976.0632727272728</v>
      </c>
      <c r="Q114" s="4">
        <v>2651.8380000000002</v>
      </c>
      <c r="R114" s="4">
        <v>846.15644444444456</v>
      </c>
      <c r="S114" s="4">
        <v>422.16266666666667</v>
      </c>
      <c r="T114" s="4">
        <v>1761.3228888888891</v>
      </c>
      <c r="U114" s="4">
        <v>771.58444444444456</v>
      </c>
      <c r="V114" s="4">
        <v>1217.4371111111113</v>
      </c>
      <c r="W114" s="4">
        <v>1148.8620000000001</v>
      </c>
      <c r="X114" s="4">
        <v>1939.0780000000002</v>
      </c>
      <c r="Y114" s="4">
        <v>3381.7646666666669</v>
      </c>
      <c r="Z114" s="4">
        <v>2142.8348888888891</v>
      </c>
      <c r="AA114" s="4">
        <v>687.16449999999998</v>
      </c>
      <c r="AB114" s="4">
        <v>4332.7979999999998</v>
      </c>
      <c r="AC114" s="4">
        <v>2882.1272727272726</v>
      </c>
      <c r="AD114" s="4">
        <v>5019.1712727272716</v>
      </c>
      <c r="AE114" s="4">
        <v>1304.6895555555559</v>
      </c>
    </row>
    <row r="115" spans="1:31" x14ac:dyDescent="0.25">
      <c r="A115">
        <v>57</v>
      </c>
      <c r="B115" s="4">
        <v>598.29266666666672</v>
      </c>
      <c r="C115" s="4">
        <v>1344.9927272727273</v>
      </c>
      <c r="D115" s="4">
        <v>556.01688888888884</v>
      </c>
      <c r="E115" s="4">
        <v>601.45133333333342</v>
      </c>
      <c r="F115" s="4">
        <v>948.65288888888892</v>
      </c>
      <c r="G115" s="4">
        <v>799.98955555555563</v>
      </c>
      <c r="H115" s="4">
        <v>811.96044444444465</v>
      </c>
      <c r="I115" s="4">
        <v>1972.5873333333334</v>
      </c>
      <c r="J115" s="4">
        <v>531.06799999999998</v>
      </c>
      <c r="K115" s="4">
        <v>3334.7280000000001</v>
      </c>
      <c r="L115" s="4">
        <v>729.12555555555571</v>
      </c>
      <c r="M115" s="4">
        <v>652.31044444444456</v>
      </c>
      <c r="N115" s="4">
        <v>2019.624</v>
      </c>
      <c r="O115" s="4">
        <v>1867.2589090909091</v>
      </c>
      <c r="P115" s="4">
        <v>2976.0632727272728</v>
      </c>
      <c r="Q115" s="4">
        <v>2672.9436363636364</v>
      </c>
      <c r="R115" s="4">
        <v>850.66555555555556</v>
      </c>
      <c r="S115" s="4">
        <v>424.2913333333334</v>
      </c>
      <c r="T115" s="4">
        <v>1773.087777777778</v>
      </c>
      <c r="U115" s="4">
        <v>775.49844444444454</v>
      </c>
      <c r="V115" s="4">
        <v>1225.2422222222224</v>
      </c>
      <c r="W115" s="4">
        <v>1156.964666666667</v>
      </c>
      <c r="X115" s="4">
        <v>1949.4695555555559</v>
      </c>
      <c r="Y115" s="4">
        <v>3405.0655555555563</v>
      </c>
      <c r="Z115" s="4">
        <v>2158.8571111111114</v>
      </c>
      <c r="AA115" s="4">
        <v>690.25450000000001</v>
      </c>
      <c r="AB115" s="4">
        <v>4332.7979999999998</v>
      </c>
      <c r="AC115" s="4">
        <v>2882.1272727272726</v>
      </c>
      <c r="AD115" s="4">
        <v>5019.1712727272716</v>
      </c>
      <c r="AE115" s="4">
        <v>1314.4631111111114</v>
      </c>
    </row>
    <row r="116" spans="1:31" x14ac:dyDescent="0.25">
      <c r="A116">
        <v>57.5</v>
      </c>
      <c r="B116" s="4">
        <v>601.26822222222222</v>
      </c>
      <c r="C116" s="4">
        <v>1355.6672727272726</v>
      </c>
      <c r="D116" s="4">
        <v>558.46600000000001</v>
      </c>
      <c r="E116" s="4">
        <v>605.61711111111106</v>
      </c>
      <c r="F116" s="4">
        <v>954.60400000000004</v>
      </c>
      <c r="G116" s="4">
        <v>806.6502222222224</v>
      </c>
      <c r="H116" s="4">
        <v>818.18622222222234</v>
      </c>
      <c r="I116" s="4">
        <v>1989.3420000000001</v>
      </c>
      <c r="J116" s="4">
        <v>533.74600000000009</v>
      </c>
      <c r="K116" s="4">
        <v>3393.232</v>
      </c>
      <c r="L116" s="4">
        <v>734.77911111111121</v>
      </c>
      <c r="M116" s="4">
        <v>656.06422222222227</v>
      </c>
      <c r="N116" s="4">
        <v>2055.0559999999996</v>
      </c>
      <c r="O116" s="4">
        <v>1882.0909090909088</v>
      </c>
      <c r="P116" s="4">
        <v>3028.2749090909087</v>
      </c>
      <c r="Q116" s="4">
        <v>2694.0679999999993</v>
      </c>
      <c r="R116" s="4">
        <v>855.17466666666678</v>
      </c>
      <c r="S116" s="4">
        <v>426.37422222222227</v>
      </c>
      <c r="T116" s="4">
        <v>1784.8526666666669</v>
      </c>
      <c r="U116" s="4">
        <v>779.36666666666679</v>
      </c>
      <c r="V116" s="4">
        <v>1233.0702222222226</v>
      </c>
      <c r="W116" s="4">
        <v>1165.0902222222223</v>
      </c>
      <c r="X116" s="4">
        <v>1959.9068888888889</v>
      </c>
      <c r="Y116" s="4">
        <v>3428.3664444444448</v>
      </c>
      <c r="Z116" s="4">
        <v>2174.8564444444446</v>
      </c>
      <c r="AA116" s="4">
        <v>693.39599999999996</v>
      </c>
      <c r="AB116" s="4">
        <v>4408.8119999999999</v>
      </c>
      <c r="AC116" s="4">
        <v>2932.6909090909089</v>
      </c>
      <c r="AD116" s="4">
        <v>5107.2269090909085</v>
      </c>
      <c r="AE116" s="4">
        <v>1324.2137777777778</v>
      </c>
    </row>
    <row r="117" spans="1:31" x14ac:dyDescent="0.25">
      <c r="A117">
        <v>58</v>
      </c>
      <c r="B117" s="4">
        <v>604.26666666666677</v>
      </c>
      <c r="C117" s="4">
        <v>1366.3418181818181</v>
      </c>
      <c r="D117" s="4">
        <v>560.91511111111117</v>
      </c>
      <c r="E117" s="4">
        <v>609.80577777777796</v>
      </c>
      <c r="F117" s="4">
        <v>960.5780000000002</v>
      </c>
      <c r="G117" s="4">
        <v>813.31088888888894</v>
      </c>
      <c r="H117" s="4">
        <v>824.38911111111122</v>
      </c>
      <c r="I117" s="4">
        <v>2006.096666666667</v>
      </c>
      <c r="J117" s="4">
        <v>536.40111111111116</v>
      </c>
      <c r="K117" s="4">
        <v>3393.232</v>
      </c>
      <c r="L117" s="4">
        <v>740.43266666666682</v>
      </c>
      <c r="M117" s="4">
        <v>659.84088888888891</v>
      </c>
      <c r="N117" s="4">
        <v>2055.0559999999996</v>
      </c>
      <c r="O117" s="4">
        <v>1896.9041818181818</v>
      </c>
      <c r="P117" s="4">
        <v>3028.2749090909087</v>
      </c>
      <c r="Q117" s="4">
        <v>2715.173636363636</v>
      </c>
      <c r="R117" s="4">
        <v>859.68377777777789</v>
      </c>
      <c r="S117" s="4">
        <v>428.502888888889</v>
      </c>
      <c r="T117" s="4">
        <v>1796.5946666666666</v>
      </c>
      <c r="U117" s="4">
        <v>783.25777777777785</v>
      </c>
      <c r="V117" s="4">
        <v>1240.8524444444447</v>
      </c>
      <c r="W117" s="4">
        <v>1173.2386666666669</v>
      </c>
      <c r="X117" s="4">
        <v>1970.3442222222225</v>
      </c>
      <c r="Y117" s="4">
        <v>3451.6673333333338</v>
      </c>
      <c r="Z117" s="4">
        <v>2190.8786666666665</v>
      </c>
      <c r="AA117" s="4">
        <v>696.4860000000001</v>
      </c>
      <c r="AB117" s="4">
        <v>4408.8119999999999</v>
      </c>
      <c r="AC117" s="4">
        <v>2932.6909090909089</v>
      </c>
      <c r="AD117" s="4">
        <v>5107.2269090909085</v>
      </c>
      <c r="AE117" s="4">
        <v>1333.9644444444446</v>
      </c>
    </row>
    <row r="118" spans="1:31" x14ac:dyDescent="0.25">
      <c r="A118">
        <v>58.5</v>
      </c>
      <c r="B118" s="4">
        <v>607.24222222222238</v>
      </c>
      <c r="C118" s="4">
        <v>1377.0163636363636</v>
      </c>
      <c r="D118" s="4">
        <v>563.36422222222234</v>
      </c>
      <c r="E118" s="4">
        <v>613.94866666666678</v>
      </c>
      <c r="F118" s="4">
        <v>966.52911111111121</v>
      </c>
      <c r="G118" s="4">
        <v>819.9715555555556</v>
      </c>
      <c r="H118" s="4">
        <v>830.5920000000001</v>
      </c>
      <c r="I118" s="4">
        <v>2022.8284444444446</v>
      </c>
      <c r="J118" s="4">
        <v>539.05622222222235</v>
      </c>
      <c r="K118" s="4">
        <v>3451.7359999999999</v>
      </c>
      <c r="L118" s="4">
        <v>746.10911111111136</v>
      </c>
      <c r="M118" s="4">
        <v>663.61755555555567</v>
      </c>
      <c r="N118" s="4">
        <v>2090.4879999999998</v>
      </c>
      <c r="O118" s="4">
        <v>1911.7174545454545</v>
      </c>
      <c r="P118" s="4">
        <v>3080.4865454545452</v>
      </c>
      <c r="Q118" s="4">
        <v>2736.2979999999998</v>
      </c>
      <c r="R118" s="4">
        <v>864.192888888889</v>
      </c>
      <c r="S118" s="4">
        <v>430.60866666666675</v>
      </c>
      <c r="T118" s="4">
        <v>1808.3595555555555</v>
      </c>
      <c r="U118" s="4">
        <v>787.14888888888902</v>
      </c>
      <c r="V118" s="4">
        <v>1248.6575555555557</v>
      </c>
      <c r="W118" s="4">
        <v>1181.3413333333335</v>
      </c>
      <c r="X118" s="4">
        <v>1980.7586666666668</v>
      </c>
      <c r="Y118" s="4">
        <v>3474.9682222222227</v>
      </c>
      <c r="Z118" s="4">
        <v>2206.8780000000002</v>
      </c>
      <c r="AA118" s="4">
        <v>699.65324999999984</v>
      </c>
      <c r="AB118" s="4">
        <v>4484.826</v>
      </c>
      <c r="AC118" s="4">
        <v>2983.2545454545452</v>
      </c>
      <c r="AD118" s="4">
        <v>5195.2825454545446</v>
      </c>
      <c r="AE118" s="4">
        <v>1343.7380000000003</v>
      </c>
    </row>
    <row r="119" spans="1:31" x14ac:dyDescent="0.25">
      <c r="A119">
        <v>59</v>
      </c>
      <c r="B119" s="4">
        <v>610.26355555555563</v>
      </c>
      <c r="C119" s="4">
        <v>1398.3654545454544</v>
      </c>
      <c r="D119" s="4">
        <v>565.79044444444446</v>
      </c>
      <c r="E119" s="4">
        <v>618.11444444444453</v>
      </c>
      <c r="F119" s="4">
        <v>972.52600000000007</v>
      </c>
      <c r="G119" s="4">
        <v>826.63222222222225</v>
      </c>
      <c r="H119" s="4">
        <v>836.79488888888886</v>
      </c>
      <c r="I119" s="4">
        <v>2039.5831111111115</v>
      </c>
      <c r="J119" s="4">
        <v>541.68844444444449</v>
      </c>
      <c r="K119" s="4">
        <v>3451.7359999999999</v>
      </c>
      <c r="L119" s="4">
        <v>751.76266666666686</v>
      </c>
      <c r="M119" s="4">
        <v>667.37133333333338</v>
      </c>
      <c r="N119" s="4">
        <v>2090.4879999999998</v>
      </c>
      <c r="O119" s="4">
        <v>1941.3627272727272</v>
      </c>
      <c r="P119" s="4">
        <v>3080.4865454545452</v>
      </c>
      <c r="Q119" s="4">
        <v>2757.4036363636365</v>
      </c>
      <c r="R119" s="4">
        <v>868.702</v>
      </c>
      <c r="S119" s="4">
        <v>432.73733333333337</v>
      </c>
      <c r="T119" s="4">
        <v>1820.1244444444446</v>
      </c>
      <c r="U119" s="4">
        <v>791.04000000000019</v>
      </c>
      <c r="V119" s="4">
        <v>1256.462666666667</v>
      </c>
      <c r="W119" s="4">
        <v>1189.4897777777778</v>
      </c>
      <c r="X119" s="4">
        <v>1991.1731111111112</v>
      </c>
      <c r="Y119" s="4">
        <v>3498.2691111111112</v>
      </c>
      <c r="Z119" s="4">
        <v>2222.8773333333338</v>
      </c>
      <c r="AA119" s="4">
        <v>702.74324999999999</v>
      </c>
      <c r="AB119" s="4">
        <v>4484.826</v>
      </c>
      <c r="AC119" s="4">
        <v>2983.2545454545452</v>
      </c>
      <c r="AD119" s="4">
        <v>5195.2825454545446</v>
      </c>
      <c r="AE119" s="4">
        <v>1353.4886666666669</v>
      </c>
    </row>
    <row r="120" spans="1:31" x14ac:dyDescent="0.25">
      <c r="A120">
        <v>59.5</v>
      </c>
      <c r="B120" s="4">
        <v>613.26200000000006</v>
      </c>
      <c r="C120" s="4">
        <v>1409.0399999999997</v>
      </c>
      <c r="D120" s="4">
        <v>568.23955555555551</v>
      </c>
      <c r="E120" s="4">
        <v>622.28022222222239</v>
      </c>
      <c r="F120" s="4">
        <v>978.47711111111118</v>
      </c>
      <c r="G120" s="4">
        <v>833.29288888888902</v>
      </c>
      <c r="H120" s="4">
        <v>843.0435555555556</v>
      </c>
      <c r="I120" s="4">
        <v>2056.2920000000004</v>
      </c>
      <c r="J120" s="4">
        <v>544.38933333333341</v>
      </c>
      <c r="K120" s="4">
        <v>3510.2400000000002</v>
      </c>
      <c r="L120" s="4">
        <v>757.39333333333343</v>
      </c>
      <c r="M120" s="4">
        <v>671.14800000000014</v>
      </c>
      <c r="N120" s="4">
        <v>2125.92</v>
      </c>
      <c r="O120" s="4">
        <v>1956.1759999999999</v>
      </c>
      <c r="P120" s="4">
        <v>3132.6981818181816</v>
      </c>
      <c r="Q120" s="4">
        <v>2778.5279999999998</v>
      </c>
      <c r="R120" s="4">
        <v>873.21111111111122</v>
      </c>
      <c r="S120" s="4">
        <v>434.8202222222223</v>
      </c>
      <c r="T120" s="4">
        <v>1831.8893333333335</v>
      </c>
      <c r="U120" s="4">
        <v>794.88533333333339</v>
      </c>
      <c r="V120" s="4">
        <v>1264.2677777777778</v>
      </c>
      <c r="W120" s="4">
        <v>1197.5924444444445</v>
      </c>
      <c r="X120" s="4">
        <v>2001.6104444444447</v>
      </c>
      <c r="Y120" s="4">
        <v>3521.5700000000006</v>
      </c>
      <c r="Z120" s="4">
        <v>2238.9224444444444</v>
      </c>
      <c r="AA120" s="4">
        <v>705.88474999999994</v>
      </c>
      <c r="AB120" s="4">
        <v>4560.84</v>
      </c>
      <c r="AC120" s="4">
        <v>3033.8181818181815</v>
      </c>
      <c r="AD120" s="4">
        <v>5283.3381818181815</v>
      </c>
      <c r="AE120" s="4">
        <v>1363.2622222222224</v>
      </c>
    </row>
    <row r="121" spans="1:31" x14ac:dyDescent="0.25">
      <c r="A121">
        <v>60</v>
      </c>
      <c r="B121" s="4">
        <v>616.2604444444446</v>
      </c>
      <c r="C121" s="4">
        <v>1419.7145454545455</v>
      </c>
      <c r="D121" s="4">
        <v>570.64288888888893</v>
      </c>
      <c r="E121" s="4">
        <v>626.46888888888896</v>
      </c>
      <c r="F121" s="4">
        <v>984.4282222222223</v>
      </c>
      <c r="G121" s="4">
        <v>839.93066666666675</v>
      </c>
      <c r="H121" s="4">
        <v>849.22355555555566</v>
      </c>
      <c r="I121" s="4">
        <v>2073.0695555555558</v>
      </c>
      <c r="J121" s="4">
        <v>547.04444444444459</v>
      </c>
      <c r="K121" s="4">
        <v>3510.2400000000002</v>
      </c>
      <c r="L121" s="4">
        <v>763.04688888888904</v>
      </c>
      <c r="M121" s="4">
        <v>674.90177777777785</v>
      </c>
      <c r="N121" s="4">
        <v>2125.92</v>
      </c>
      <c r="O121" s="4">
        <v>1971.008</v>
      </c>
      <c r="P121" s="4">
        <v>3132.6981818181816</v>
      </c>
      <c r="Q121" s="4">
        <v>2799.6336363636365</v>
      </c>
      <c r="R121" s="4">
        <v>877.72022222222233</v>
      </c>
      <c r="S121" s="4">
        <v>436.92599999999999</v>
      </c>
      <c r="T121" s="4">
        <v>1843.6542222222224</v>
      </c>
      <c r="U121" s="4">
        <v>798.77644444444456</v>
      </c>
      <c r="V121" s="4">
        <v>1272.0728888888891</v>
      </c>
      <c r="W121" s="4">
        <v>1205.7180000000001</v>
      </c>
      <c r="X121" s="4">
        <v>2012.047777777778</v>
      </c>
      <c r="Y121" s="4">
        <v>3544.8708888888896</v>
      </c>
      <c r="Z121" s="4">
        <v>2254.9217777777781</v>
      </c>
      <c r="AA121" s="4">
        <v>708.97474999999997</v>
      </c>
      <c r="AB121" s="4">
        <v>4560.84</v>
      </c>
      <c r="AC121" s="4">
        <v>3033.8181818181815</v>
      </c>
      <c r="AD121" s="4">
        <v>5283.3381818181815</v>
      </c>
      <c r="AE121" s="4">
        <v>1373.0128888888892</v>
      </c>
    </row>
    <row r="122" spans="1:31" x14ac:dyDescent="0.25">
      <c r="A122">
        <v>60.5</v>
      </c>
      <c r="B122" s="4">
        <v>619.23600000000022</v>
      </c>
      <c r="C122" s="4">
        <v>1430.3890909090908</v>
      </c>
      <c r="D122" s="4">
        <v>573.11488888888891</v>
      </c>
      <c r="E122" s="4">
        <v>630.6346666666667</v>
      </c>
      <c r="F122" s="4">
        <v>990.40222222222235</v>
      </c>
      <c r="G122" s="4">
        <v>846.59133333333341</v>
      </c>
      <c r="H122" s="4">
        <v>855.44933333333347</v>
      </c>
      <c r="I122" s="4">
        <v>2089.8242222222225</v>
      </c>
      <c r="J122" s="4">
        <v>549.69955555555566</v>
      </c>
      <c r="K122" s="4">
        <v>3568.7439999999997</v>
      </c>
      <c r="L122" s="4">
        <v>768.70044444444443</v>
      </c>
      <c r="M122" s="4">
        <v>678.67844444444449</v>
      </c>
      <c r="N122" s="4">
        <v>2161.3519999999999</v>
      </c>
      <c r="O122" s="4">
        <v>1985.8212727272728</v>
      </c>
      <c r="P122" s="4">
        <v>3184.9098181818181</v>
      </c>
      <c r="Q122" s="4">
        <v>2820.7579999999998</v>
      </c>
      <c r="R122" s="4">
        <v>882.22933333333344</v>
      </c>
      <c r="S122" s="4">
        <v>439.03177777777779</v>
      </c>
      <c r="T122" s="4">
        <v>1855.3962222222226</v>
      </c>
      <c r="U122" s="4">
        <v>802.66755555555574</v>
      </c>
      <c r="V122" s="4">
        <v>1279.8780000000002</v>
      </c>
      <c r="W122" s="4">
        <v>1213.8435555555557</v>
      </c>
      <c r="X122" s="4">
        <v>2022.4851111111113</v>
      </c>
      <c r="Y122" s="4">
        <v>3568.1717777777785</v>
      </c>
      <c r="Z122" s="4">
        <v>2270.9440000000004</v>
      </c>
      <c r="AA122" s="4">
        <v>712.11625000000004</v>
      </c>
      <c r="AB122" s="4">
        <v>4636.8539999999994</v>
      </c>
      <c r="AC122" s="4">
        <v>3084.3818181818183</v>
      </c>
      <c r="AD122" s="4">
        <v>5371.3938181818176</v>
      </c>
      <c r="AE122" s="4">
        <v>1382.7635555555557</v>
      </c>
    </row>
    <row r="123" spans="1:31" x14ac:dyDescent="0.25">
      <c r="A123">
        <v>61</v>
      </c>
      <c r="B123" s="4">
        <v>622.23444444444453</v>
      </c>
      <c r="C123" s="4">
        <v>1441.0636363636363</v>
      </c>
      <c r="D123" s="4">
        <v>575.54111111111115</v>
      </c>
      <c r="E123" s="4">
        <v>634.80044444444445</v>
      </c>
      <c r="F123" s="4">
        <v>996.37622222222228</v>
      </c>
      <c r="G123" s="4">
        <v>853.22911111111125</v>
      </c>
      <c r="H123" s="4">
        <v>861.67511111111116</v>
      </c>
      <c r="I123" s="4">
        <v>2106.5560000000005</v>
      </c>
      <c r="J123" s="4">
        <v>552.37755555555566</v>
      </c>
      <c r="K123" s="4">
        <v>3568.7439999999997</v>
      </c>
      <c r="L123" s="4">
        <v>774.39977777777779</v>
      </c>
      <c r="M123" s="4">
        <v>682.43222222222221</v>
      </c>
      <c r="N123" s="4">
        <v>2161.3519999999999</v>
      </c>
      <c r="O123" s="4">
        <v>2000.6532727272725</v>
      </c>
      <c r="P123" s="4">
        <v>3184.9098181818181</v>
      </c>
      <c r="Q123" s="4">
        <v>2841.8636363636365</v>
      </c>
      <c r="R123" s="4">
        <v>886.73844444444467</v>
      </c>
      <c r="S123" s="4">
        <v>441.13755555555559</v>
      </c>
      <c r="T123" s="4">
        <v>1867.1611111111115</v>
      </c>
      <c r="U123" s="4">
        <v>806.53577777777787</v>
      </c>
      <c r="V123" s="4">
        <v>1287.6602222222225</v>
      </c>
      <c r="W123" s="4">
        <v>1221.9920000000002</v>
      </c>
      <c r="X123" s="4">
        <v>2032.8766666666668</v>
      </c>
      <c r="Y123" s="4">
        <v>3591.472666666667</v>
      </c>
      <c r="Z123" s="4">
        <v>2286.9433333333336</v>
      </c>
      <c r="AA123" s="4">
        <v>715.20625000000007</v>
      </c>
      <c r="AB123" s="4">
        <v>4636.8539999999994</v>
      </c>
      <c r="AC123" s="4">
        <v>3084.3818181818183</v>
      </c>
      <c r="AD123" s="4">
        <v>5371.3938181818176</v>
      </c>
      <c r="AE123" s="4">
        <v>1392.5142222222225</v>
      </c>
    </row>
    <row r="124" spans="1:31" x14ac:dyDescent="0.25">
      <c r="A124">
        <v>61.5</v>
      </c>
      <c r="B124" s="4">
        <v>625.23288888888908</v>
      </c>
      <c r="C124" s="4">
        <v>1451.7381818181818</v>
      </c>
      <c r="D124" s="4">
        <v>577.96733333333339</v>
      </c>
      <c r="E124" s="4">
        <v>638.96622222222243</v>
      </c>
      <c r="F124" s="4">
        <v>1002.3273333333335</v>
      </c>
      <c r="G124" s="4">
        <v>859.88977777777791</v>
      </c>
      <c r="H124" s="4">
        <v>867.85511111111123</v>
      </c>
      <c r="I124" s="4">
        <v>2123.287777777778</v>
      </c>
      <c r="J124" s="4">
        <v>555.0097777777778</v>
      </c>
      <c r="K124" s="4">
        <v>3627.248</v>
      </c>
      <c r="L124" s="4">
        <v>780.05333333333351</v>
      </c>
      <c r="M124" s="4">
        <v>686.23177777777789</v>
      </c>
      <c r="N124" s="4">
        <v>2196.7839999999997</v>
      </c>
      <c r="O124" s="4">
        <v>2015.4665454545454</v>
      </c>
      <c r="P124" s="4">
        <v>3237.1214545454545</v>
      </c>
      <c r="Q124" s="4">
        <v>2862.9879999999998</v>
      </c>
      <c r="R124" s="4">
        <v>891.24755555555566</v>
      </c>
      <c r="S124" s="4">
        <v>443.2433333333334</v>
      </c>
      <c r="T124" s="4">
        <v>1878.9260000000002</v>
      </c>
      <c r="U124" s="4">
        <v>810.44977777777774</v>
      </c>
      <c r="V124" s="4">
        <v>1295.4882222222225</v>
      </c>
      <c r="W124" s="4">
        <v>1230.0717777777779</v>
      </c>
      <c r="X124" s="4">
        <v>2043.3140000000003</v>
      </c>
      <c r="Y124" s="4">
        <v>3614.7964444444447</v>
      </c>
      <c r="Z124" s="4">
        <v>2302.965555555556</v>
      </c>
      <c r="AA124" s="4">
        <v>718.37350000000004</v>
      </c>
      <c r="AB124" s="4">
        <v>4712.8679999999995</v>
      </c>
      <c r="AC124" s="4">
        <v>3134.9454545454546</v>
      </c>
      <c r="AD124" s="4">
        <v>5459.4494545454545</v>
      </c>
      <c r="AE124" s="4">
        <v>1402.2648888888889</v>
      </c>
    </row>
    <row r="125" spans="1:31" x14ac:dyDescent="0.25">
      <c r="A125">
        <v>62</v>
      </c>
      <c r="B125" s="4">
        <v>628.20844444444447</v>
      </c>
      <c r="C125" s="4">
        <v>1462.4127272727274</v>
      </c>
      <c r="D125" s="4">
        <v>580.41644444444455</v>
      </c>
      <c r="E125" s="4">
        <v>643.13200000000006</v>
      </c>
      <c r="F125" s="4">
        <v>1008.3242222222224</v>
      </c>
      <c r="G125" s="4">
        <v>866.52755555555564</v>
      </c>
      <c r="H125" s="4">
        <v>874.08088888888892</v>
      </c>
      <c r="I125" s="4">
        <v>2140.0653333333335</v>
      </c>
      <c r="J125" s="4">
        <v>557.6877777777778</v>
      </c>
      <c r="K125" s="4">
        <v>3627.248</v>
      </c>
      <c r="L125" s="4">
        <v>785.68400000000008</v>
      </c>
      <c r="M125" s="4">
        <v>689.98555555555561</v>
      </c>
      <c r="N125" s="4">
        <v>2196.7839999999997</v>
      </c>
      <c r="O125" s="4">
        <v>2030.2798181818184</v>
      </c>
      <c r="P125" s="4">
        <v>3237.1214545454545</v>
      </c>
      <c r="Q125" s="4">
        <v>2884.0936363636365</v>
      </c>
      <c r="R125" s="4">
        <v>895.75666666666689</v>
      </c>
      <c r="S125" s="4">
        <v>445.34911111111114</v>
      </c>
      <c r="T125" s="4">
        <v>1890.690888888889</v>
      </c>
      <c r="U125" s="4">
        <v>814.29511111111117</v>
      </c>
      <c r="V125" s="4">
        <v>1303.2704444444446</v>
      </c>
      <c r="W125" s="4">
        <v>1238.2202222222224</v>
      </c>
      <c r="X125" s="4">
        <v>2053.7284444444444</v>
      </c>
      <c r="Y125" s="4">
        <v>3638.0973333333336</v>
      </c>
      <c r="Z125" s="4">
        <v>2318.942</v>
      </c>
      <c r="AA125" s="4">
        <v>721.46349999999995</v>
      </c>
      <c r="AB125" s="4">
        <v>4712.8679999999995</v>
      </c>
      <c r="AC125" s="4">
        <v>3134.9454545454546</v>
      </c>
      <c r="AD125" s="4">
        <v>5459.4494545454545</v>
      </c>
      <c r="AE125" s="4">
        <v>1412.0613333333333</v>
      </c>
    </row>
    <row r="126" spans="1:31" x14ac:dyDescent="0.25">
      <c r="A126">
        <v>62.5</v>
      </c>
      <c r="B126" s="4">
        <v>631.2068888888889</v>
      </c>
      <c r="C126" s="4">
        <v>1473.0872727272726</v>
      </c>
      <c r="D126" s="4">
        <v>582.8655555555556</v>
      </c>
      <c r="E126" s="4">
        <v>647.32066666666674</v>
      </c>
      <c r="F126" s="4">
        <v>1014.2753333333335</v>
      </c>
      <c r="G126" s="4">
        <v>873.21111111111122</v>
      </c>
      <c r="H126" s="4">
        <v>880.30666666666684</v>
      </c>
      <c r="I126" s="4">
        <v>2156.7971111111115</v>
      </c>
      <c r="J126" s="4">
        <v>560.34288888888887</v>
      </c>
      <c r="K126" s="4">
        <v>3685.7519999999995</v>
      </c>
      <c r="L126" s="4">
        <v>791.36044444444462</v>
      </c>
      <c r="M126" s="4">
        <v>693.76222222222236</v>
      </c>
      <c r="N126" s="4">
        <v>2232.2159999999999</v>
      </c>
      <c r="O126" s="4">
        <v>2045.1118181818179</v>
      </c>
      <c r="P126" s="4">
        <v>3289.333090909091</v>
      </c>
      <c r="Q126" s="4">
        <v>2905.2179999999994</v>
      </c>
      <c r="R126" s="4">
        <v>900.26577777777788</v>
      </c>
      <c r="S126" s="4">
        <v>447.45488888888895</v>
      </c>
      <c r="T126" s="4">
        <v>1902.432888888889</v>
      </c>
      <c r="U126" s="4">
        <v>818.18622222222234</v>
      </c>
      <c r="V126" s="4">
        <v>1311.0755555555556</v>
      </c>
      <c r="W126" s="4">
        <v>1246.3228888888891</v>
      </c>
      <c r="X126" s="4">
        <v>2064.1657777777782</v>
      </c>
      <c r="Y126" s="4">
        <v>3661.3982222222226</v>
      </c>
      <c r="Z126" s="4">
        <v>2334.9642222222224</v>
      </c>
      <c r="AA126" s="4">
        <v>724.57924999999989</v>
      </c>
      <c r="AB126" s="4">
        <v>4788.8819999999996</v>
      </c>
      <c r="AC126" s="4">
        <v>3185.5090909090909</v>
      </c>
      <c r="AD126" s="4">
        <v>5547.5050909090915</v>
      </c>
      <c r="AE126" s="4">
        <v>1421.8120000000001</v>
      </c>
    </row>
    <row r="127" spans="1:31" x14ac:dyDescent="0.25">
      <c r="A127">
        <v>63</v>
      </c>
      <c r="B127" s="4">
        <v>634.22822222222226</v>
      </c>
      <c r="C127" s="4">
        <v>1483.7618181818179</v>
      </c>
      <c r="D127" s="4">
        <v>585.31466666666677</v>
      </c>
      <c r="E127" s="4">
        <v>651.48644444444449</v>
      </c>
      <c r="F127" s="4">
        <v>1020.2264444444446</v>
      </c>
      <c r="G127" s="4">
        <v>879.84888888888895</v>
      </c>
      <c r="H127" s="4">
        <v>886.48666666666679</v>
      </c>
      <c r="I127" s="4">
        <v>2173.5517777777777</v>
      </c>
      <c r="J127" s="4">
        <v>563.02088888888898</v>
      </c>
      <c r="K127" s="4">
        <v>3685.7519999999995</v>
      </c>
      <c r="L127" s="4">
        <v>797.01400000000012</v>
      </c>
      <c r="M127" s="4">
        <v>697.51600000000008</v>
      </c>
      <c r="N127" s="4">
        <v>2232.2159999999999</v>
      </c>
      <c r="O127" s="4">
        <v>2059.9250909090906</v>
      </c>
      <c r="P127" s="4">
        <v>3289.333090909091</v>
      </c>
      <c r="Q127" s="4">
        <v>2926.3236363636361</v>
      </c>
      <c r="R127" s="4">
        <v>904.79777777777792</v>
      </c>
      <c r="S127" s="4">
        <v>449.56066666666669</v>
      </c>
      <c r="T127" s="4">
        <v>1914.174888888889</v>
      </c>
      <c r="U127" s="4">
        <v>822.07733333333351</v>
      </c>
      <c r="V127" s="4">
        <v>1318.8806666666669</v>
      </c>
      <c r="W127" s="4">
        <v>1254.4484444444445</v>
      </c>
      <c r="X127" s="4">
        <v>2074.6031111111115</v>
      </c>
      <c r="Y127" s="4">
        <v>3684.6991111111115</v>
      </c>
      <c r="Z127" s="4">
        <v>2350.9864444444447</v>
      </c>
      <c r="AA127" s="4">
        <v>727.69500000000005</v>
      </c>
      <c r="AB127" s="4">
        <v>4788.8819999999996</v>
      </c>
      <c r="AC127" s="4">
        <v>3185.5090909090909</v>
      </c>
      <c r="AD127" s="4">
        <v>5547.5050909090915</v>
      </c>
      <c r="AE127" s="4">
        <v>1431.5626666666672</v>
      </c>
    </row>
    <row r="128" spans="1:31" x14ac:dyDescent="0.25">
      <c r="A128">
        <v>63.5</v>
      </c>
      <c r="B128" s="4">
        <v>637.20377777777787</v>
      </c>
      <c r="C128" s="4">
        <v>1494.4363636363635</v>
      </c>
      <c r="D128" s="4">
        <v>587.74088888888889</v>
      </c>
      <c r="E128" s="4">
        <v>655.62933333333342</v>
      </c>
      <c r="F128" s="4">
        <v>1026.2462222222225</v>
      </c>
      <c r="G128" s="4">
        <v>886.48666666666679</v>
      </c>
      <c r="H128" s="4">
        <v>892.68955555555567</v>
      </c>
      <c r="I128" s="4">
        <v>2190.2606666666666</v>
      </c>
      <c r="J128" s="4">
        <v>565.67600000000004</v>
      </c>
      <c r="K128" s="4">
        <v>3692.4001818181814</v>
      </c>
      <c r="L128" s="4">
        <v>802.66755555555574</v>
      </c>
      <c r="M128" s="4">
        <v>701.29266666666672</v>
      </c>
      <c r="N128" s="4">
        <v>2267.6480000000001</v>
      </c>
      <c r="O128" s="4">
        <v>2074.7383636363634</v>
      </c>
      <c r="P128" s="4">
        <v>3341.544727272727</v>
      </c>
      <c r="Q128" s="4">
        <v>2947.4479999999999</v>
      </c>
      <c r="R128" s="4">
        <v>909.32977777777774</v>
      </c>
      <c r="S128" s="4">
        <v>451.66644444444455</v>
      </c>
      <c r="T128" s="4">
        <v>1925.9397777777779</v>
      </c>
      <c r="U128" s="4">
        <v>825.92266666666671</v>
      </c>
      <c r="V128" s="4">
        <v>1326.685777777778</v>
      </c>
      <c r="W128" s="4">
        <v>1262.5740000000003</v>
      </c>
      <c r="X128" s="4">
        <v>2084.9946666666669</v>
      </c>
      <c r="Y128" s="4">
        <v>3708.0000000000005</v>
      </c>
      <c r="Z128" s="4">
        <v>2367.0086666666671</v>
      </c>
      <c r="AA128" s="4">
        <v>730.81074999999998</v>
      </c>
      <c r="AB128" s="4">
        <v>4864.8959999999997</v>
      </c>
      <c r="AC128" s="4">
        <v>3236.0727272727272</v>
      </c>
      <c r="AD128" s="4">
        <v>5635.5607272727266</v>
      </c>
      <c r="AE128" s="4">
        <v>1441.3133333333335</v>
      </c>
    </row>
    <row r="129" spans="1:31" x14ac:dyDescent="0.25">
      <c r="A129">
        <v>64</v>
      </c>
      <c r="B129" s="4">
        <v>640.20222222222219</v>
      </c>
      <c r="C129" s="4">
        <v>1515.7854545454545</v>
      </c>
      <c r="D129" s="4">
        <v>590.16711111111113</v>
      </c>
      <c r="E129" s="4">
        <v>659.81799999999998</v>
      </c>
      <c r="F129" s="4">
        <v>1032.1744444444446</v>
      </c>
      <c r="G129" s="4">
        <v>893.14733333333334</v>
      </c>
      <c r="H129" s="4">
        <v>898.89244444444455</v>
      </c>
      <c r="I129" s="4">
        <v>2207.0153333333337</v>
      </c>
      <c r="J129" s="4">
        <v>568.33111111111123</v>
      </c>
      <c r="K129" s="4">
        <v>3692.4001818181814</v>
      </c>
      <c r="L129" s="4">
        <v>808.32111111111124</v>
      </c>
      <c r="M129" s="4">
        <v>705.04644444444443</v>
      </c>
      <c r="N129" s="4">
        <v>2267.6480000000001</v>
      </c>
      <c r="O129" s="4">
        <v>2104.3836363636365</v>
      </c>
      <c r="P129" s="4">
        <v>3341.544727272727</v>
      </c>
      <c r="Q129" s="4">
        <v>2968.5536363636365</v>
      </c>
      <c r="R129" s="4">
        <v>913.83888888888896</v>
      </c>
      <c r="S129" s="4">
        <v>453.79511111111111</v>
      </c>
      <c r="T129" s="4">
        <v>1937.704666666667</v>
      </c>
      <c r="U129" s="4">
        <v>829.83666666666682</v>
      </c>
      <c r="V129" s="4">
        <v>1334.490888888889</v>
      </c>
      <c r="W129" s="4">
        <v>1270.7224444444446</v>
      </c>
      <c r="X129" s="4">
        <v>2095.4320000000002</v>
      </c>
      <c r="Y129" s="4">
        <v>3731.3008888888894</v>
      </c>
      <c r="Z129" s="4">
        <v>2383.0079999999998</v>
      </c>
      <c r="AA129" s="4">
        <v>733.92649999999992</v>
      </c>
      <c r="AB129" s="4">
        <v>4864.8959999999997</v>
      </c>
      <c r="AC129" s="4">
        <v>3236.0727272727272</v>
      </c>
      <c r="AD129" s="4">
        <v>5635.5607272727266</v>
      </c>
      <c r="AE129" s="4">
        <v>1451.0640000000003</v>
      </c>
    </row>
    <row r="130" spans="1:31" x14ac:dyDescent="0.25">
      <c r="A130">
        <v>64.5</v>
      </c>
      <c r="B130" s="4">
        <v>643.17777777777781</v>
      </c>
      <c r="C130" s="4">
        <v>1526.46</v>
      </c>
      <c r="D130" s="4">
        <v>592.61622222222229</v>
      </c>
      <c r="E130" s="4">
        <v>663.98377777777785</v>
      </c>
      <c r="F130" s="4">
        <v>1038.1484444444445</v>
      </c>
      <c r="G130" s="4">
        <v>899.80800000000022</v>
      </c>
      <c r="H130" s="4">
        <v>905.11822222222224</v>
      </c>
      <c r="I130" s="4">
        <v>2223.7928888888891</v>
      </c>
      <c r="J130" s="4">
        <v>571.00911111111122</v>
      </c>
      <c r="K130" s="4">
        <v>3692.4001818181814</v>
      </c>
      <c r="L130" s="4">
        <v>813.95177777777792</v>
      </c>
      <c r="M130" s="4">
        <v>708.84600000000012</v>
      </c>
      <c r="N130" s="4">
        <v>2303.0799999999995</v>
      </c>
      <c r="O130" s="4">
        <v>2119.2156363636359</v>
      </c>
      <c r="P130" s="4">
        <v>3393.7563636363634</v>
      </c>
      <c r="Q130" s="4">
        <v>2989.6779999999999</v>
      </c>
      <c r="R130" s="4">
        <v>918.34800000000018</v>
      </c>
      <c r="S130" s="4">
        <v>455.87800000000004</v>
      </c>
      <c r="T130" s="4">
        <v>1949.4466666666669</v>
      </c>
      <c r="U130" s="4">
        <v>833.70488888888906</v>
      </c>
      <c r="V130" s="4">
        <v>1342.2960000000003</v>
      </c>
      <c r="W130" s="4">
        <v>1278.8251111111115</v>
      </c>
      <c r="X130" s="4">
        <v>2105.8693333333335</v>
      </c>
      <c r="Y130" s="4">
        <v>3754.6017777777779</v>
      </c>
      <c r="Z130" s="4">
        <v>2399.0073333333335</v>
      </c>
      <c r="AA130" s="4">
        <v>737.0680000000001</v>
      </c>
      <c r="AB130" s="4">
        <v>4940.9099999999989</v>
      </c>
      <c r="AC130" s="4">
        <v>3286.6363636363635</v>
      </c>
      <c r="AD130" s="4">
        <v>5723.6163636363635</v>
      </c>
      <c r="AE130" s="4">
        <v>1460.8146666666669</v>
      </c>
    </row>
    <row r="131" spans="1:31" x14ac:dyDescent="0.25">
      <c r="A131">
        <v>65</v>
      </c>
      <c r="B131" s="4">
        <v>646.19911111111116</v>
      </c>
      <c r="C131" s="4">
        <v>1537.1345454545453</v>
      </c>
      <c r="D131" s="4">
        <v>595.08822222222227</v>
      </c>
      <c r="E131" s="4">
        <v>668.14955555555571</v>
      </c>
      <c r="F131" s="4">
        <v>1044.1224444444447</v>
      </c>
      <c r="G131" s="4">
        <v>906.44577777777783</v>
      </c>
      <c r="H131" s="4">
        <v>911.34400000000016</v>
      </c>
      <c r="I131" s="4">
        <v>2240.5246666666671</v>
      </c>
      <c r="J131" s="4">
        <v>573.66422222222229</v>
      </c>
      <c r="K131" s="4">
        <v>3692.4001818181814</v>
      </c>
      <c r="L131" s="4">
        <v>819.60533333333342</v>
      </c>
      <c r="M131" s="4">
        <v>712.62266666666665</v>
      </c>
      <c r="N131" s="4">
        <v>2303.0799999999995</v>
      </c>
      <c r="O131" s="4">
        <v>2134.0289090909087</v>
      </c>
      <c r="P131" s="4">
        <v>3393.7563636363634</v>
      </c>
      <c r="Q131" s="4">
        <v>3010.7836363636366</v>
      </c>
      <c r="R131" s="4">
        <v>922.83422222222237</v>
      </c>
      <c r="S131" s="4">
        <v>457.98377777777785</v>
      </c>
      <c r="T131" s="4">
        <v>1961.2115555555558</v>
      </c>
      <c r="U131" s="4">
        <v>837.5731111111113</v>
      </c>
      <c r="V131" s="4">
        <v>1350.1011111111113</v>
      </c>
      <c r="W131" s="4">
        <v>1286.9506666666666</v>
      </c>
      <c r="X131" s="4">
        <v>2116.3066666666668</v>
      </c>
      <c r="Y131" s="4">
        <v>3777.9026666666668</v>
      </c>
      <c r="Z131" s="4">
        <v>2415.0066666666667</v>
      </c>
      <c r="AA131" s="4">
        <v>740.20949999999993</v>
      </c>
      <c r="AB131" s="4">
        <v>4940.9099999999989</v>
      </c>
      <c r="AC131" s="4">
        <v>3286.6363636363635</v>
      </c>
      <c r="AD131" s="4">
        <v>5723.6163636363635</v>
      </c>
      <c r="AE131" s="4">
        <v>1470.5882222222224</v>
      </c>
    </row>
    <row r="132" spans="1:31" x14ac:dyDescent="0.25">
      <c r="A132">
        <v>65.5</v>
      </c>
      <c r="B132" s="4">
        <v>649.17466666666678</v>
      </c>
      <c r="C132" s="4">
        <v>1547.8090909090906</v>
      </c>
      <c r="D132" s="4">
        <v>597.49155555555569</v>
      </c>
      <c r="E132" s="4">
        <v>672.33822222222227</v>
      </c>
      <c r="F132" s="4">
        <v>1050.0964444444446</v>
      </c>
      <c r="G132" s="4">
        <v>913.08355555555579</v>
      </c>
      <c r="H132" s="4">
        <v>917.52400000000011</v>
      </c>
      <c r="I132" s="4">
        <v>2257.2564444444447</v>
      </c>
      <c r="J132" s="4">
        <v>576.34222222222229</v>
      </c>
      <c r="K132" s="4">
        <v>3692.4001818181814</v>
      </c>
      <c r="L132" s="4">
        <v>825.28177777777785</v>
      </c>
      <c r="M132" s="4">
        <v>716.3993333333334</v>
      </c>
      <c r="N132" s="4">
        <v>2338.5120000000002</v>
      </c>
      <c r="O132" s="4">
        <v>2148.8421818181814</v>
      </c>
      <c r="P132" s="4">
        <v>3445.9679999999994</v>
      </c>
      <c r="Q132" s="4">
        <v>3031.9079999999999</v>
      </c>
      <c r="R132" s="4">
        <v>927.3662222222224</v>
      </c>
      <c r="S132" s="4">
        <v>460.08955555555559</v>
      </c>
      <c r="T132" s="4">
        <v>1972.9764444444447</v>
      </c>
      <c r="U132" s="4">
        <v>841.46422222222236</v>
      </c>
      <c r="V132" s="4">
        <v>1357.9062222222224</v>
      </c>
      <c r="W132" s="4">
        <v>1295.0991111111114</v>
      </c>
      <c r="X132" s="4">
        <v>2126.7211111111114</v>
      </c>
      <c r="Y132" s="4">
        <v>3801.2035555555562</v>
      </c>
      <c r="Z132" s="4">
        <v>2431.028888888889</v>
      </c>
      <c r="AA132" s="4">
        <v>743.29949999999997</v>
      </c>
      <c r="AB132" s="4">
        <v>5016.9239999999991</v>
      </c>
      <c r="AC132" s="4">
        <v>3337.2</v>
      </c>
      <c r="AD132" s="4">
        <v>5806.5219999999999</v>
      </c>
      <c r="AE132" s="4">
        <v>1480.3617777777779</v>
      </c>
    </row>
    <row r="133" spans="1:31" x14ac:dyDescent="0.25">
      <c r="A133">
        <v>66</v>
      </c>
      <c r="B133" s="4">
        <v>652.17311111111121</v>
      </c>
      <c r="C133" s="4">
        <v>1558.4836363636364</v>
      </c>
      <c r="D133" s="4">
        <v>599.94066666666686</v>
      </c>
      <c r="E133" s="4">
        <v>676.4811111111112</v>
      </c>
      <c r="F133" s="4">
        <v>1056.0704444444445</v>
      </c>
      <c r="G133" s="4">
        <v>919.74422222222233</v>
      </c>
      <c r="H133" s="4">
        <v>923.74977777777792</v>
      </c>
      <c r="I133" s="4">
        <v>2274.0111111111114</v>
      </c>
      <c r="J133" s="4">
        <v>578.97444444444443</v>
      </c>
      <c r="K133" s="4">
        <v>3692.4001818181814</v>
      </c>
      <c r="L133" s="4">
        <v>830.93533333333335</v>
      </c>
      <c r="M133" s="4">
        <v>720.17600000000004</v>
      </c>
      <c r="N133" s="4">
        <v>2338.5120000000002</v>
      </c>
      <c r="O133" s="4">
        <v>2163.6741818181818</v>
      </c>
      <c r="P133" s="4">
        <v>3445.9679999999994</v>
      </c>
      <c r="Q133" s="4">
        <v>3053.0136363636366</v>
      </c>
      <c r="R133" s="4">
        <v>931.87533333333351</v>
      </c>
      <c r="S133" s="4">
        <v>462.21822222222227</v>
      </c>
      <c r="T133" s="4">
        <v>1984.7413333333336</v>
      </c>
      <c r="U133" s="4">
        <v>845.35533333333342</v>
      </c>
      <c r="V133" s="4">
        <v>1365.7113333333334</v>
      </c>
      <c r="W133" s="4">
        <v>1303.2017777777778</v>
      </c>
      <c r="X133" s="4">
        <v>2137.135555555556</v>
      </c>
      <c r="Y133" s="4">
        <v>3824.5044444444452</v>
      </c>
      <c r="Z133" s="4">
        <v>2447.0511111111114</v>
      </c>
      <c r="AA133" s="4">
        <v>746.44099999999992</v>
      </c>
      <c r="AB133" s="4">
        <v>5016.9239999999991</v>
      </c>
      <c r="AC133" s="4">
        <v>3337.2</v>
      </c>
      <c r="AD133" s="4">
        <v>5806.5219999999999</v>
      </c>
      <c r="AE133" s="4">
        <v>1490.1124444444447</v>
      </c>
    </row>
    <row r="134" spans="1:31" x14ac:dyDescent="0.25">
      <c r="A134">
        <v>66.5</v>
      </c>
      <c r="B134" s="4">
        <v>655.17155555555564</v>
      </c>
      <c r="C134" s="4">
        <v>1569.1581818181817</v>
      </c>
      <c r="D134" s="4">
        <v>602.38977777777791</v>
      </c>
      <c r="E134" s="4">
        <v>680.66977777777788</v>
      </c>
      <c r="F134" s="4">
        <v>1062.0444444444447</v>
      </c>
      <c r="G134" s="4">
        <v>926.40488888888899</v>
      </c>
      <c r="H134" s="4">
        <v>929.97555555555573</v>
      </c>
      <c r="I134" s="4">
        <v>2290.7657777777781</v>
      </c>
      <c r="J134" s="4">
        <v>581.65244444444454</v>
      </c>
      <c r="K134" s="4">
        <v>3692.4001818181814</v>
      </c>
      <c r="L134" s="4">
        <v>836.61177777777789</v>
      </c>
      <c r="M134" s="4">
        <v>723.92977777777776</v>
      </c>
      <c r="N134" s="4">
        <v>2373.9440000000004</v>
      </c>
      <c r="O134" s="4">
        <v>2178.4874545454545</v>
      </c>
      <c r="P134" s="4">
        <v>3498.1796363636363</v>
      </c>
      <c r="Q134" s="4">
        <v>3074.1379999999999</v>
      </c>
      <c r="R134" s="4">
        <v>936.38444444444451</v>
      </c>
      <c r="S134" s="4">
        <v>464.32400000000007</v>
      </c>
      <c r="T134" s="4">
        <v>1996.5062222222225</v>
      </c>
      <c r="U134" s="4">
        <v>849.22355555555566</v>
      </c>
      <c r="V134" s="4">
        <v>1373.5393333333336</v>
      </c>
      <c r="W134" s="4">
        <v>1311.3273333333334</v>
      </c>
      <c r="X134" s="4">
        <v>2147.5728888888889</v>
      </c>
      <c r="Y134" s="4">
        <v>3847.8053333333337</v>
      </c>
      <c r="Z134" s="4">
        <v>2463.0733333333337</v>
      </c>
      <c r="AA134" s="4">
        <v>749.53099999999995</v>
      </c>
      <c r="AB134" s="4">
        <v>5092.9380000000001</v>
      </c>
      <c r="AC134" s="4">
        <v>3341.376181818182</v>
      </c>
      <c r="AD134" s="4">
        <v>5806.5219999999999</v>
      </c>
      <c r="AE134" s="4">
        <v>1499.8631111111113</v>
      </c>
    </row>
    <row r="135" spans="1:31" x14ac:dyDescent="0.25">
      <c r="A135">
        <v>67</v>
      </c>
      <c r="B135" s="4">
        <v>658.17000000000019</v>
      </c>
      <c r="C135" s="4">
        <v>1579.8327272727272</v>
      </c>
      <c r="D135" s="4">
        <v>604.83888888888896</v>
      </c>
      <c r="E135" s="4">
        <v>684.83555555555563</v>
      </c>
      <c r="F135" s="4">
        <v>1067.9726666666668</v>
      </c>
      <c r="G135" s="4">
        <v>933.06555555555565</v>
      </c>
      <c r="H135" s="4">
        <v>936.17844444444449</v>
      </c>
      <c r="I135" s="4">
        <v>2307.5204444444444</v>
      </c>
      <c r="J135" s="4">
        <v>584.30755555555561</v>
      </c>
      <c r="K135" s="4">
        <v>3692.4001818181814</v>
      </c>
      <c r="L135" s="4">
        <v>842.24244444444457</v>
      </c>
      <c r="M135" s="4">
        <v>727.70644444444451</v>
      </c>
      <c r="N135" s="4">
        <v>2373.9440000000004</v>
      </c>
      <c r="O135" s="4">
        <v>2193.3007272727273</v>
      </c>
      <c r="P135" s="4">
        <v>3498.1796363636363</v>
      </c>
      <c r="Q135" s="4">
        <v>3095.2436363636357</v>
      </c>
      <c r="R135" s="4">
        <v>940.89355555555562</v>
      </c>
      <c r="S135" s="4">
        <v>466.42977777777782</v>
      </c>
      <c r="T135" s="4">
        <v>2008.2482222222225</v>
      </c>
      <c r="U135" s="4">
        <v>853.13755555555565</v>
      </c>
      <c r="V135" s="4">
        <v>1381.2986666666668</v>
      </c>
      <c r="W135" s="4">
        <v>1319.452888888889</v>
      </c>
      <c r="X135" s="4">
        <v>2157.9873333333335</v>
      </c>
      <c r="Y135" s="4">
        <v>3871.1062222222226</v>
      </c>
      <c r="Z135" s="4">
        <v>2479.0726666666669</v>
      </c>
      <c r="AA135" s="4">
        <v>752.67250000000001</v>
      </c>
      <c r="AB135" s="4">
        <v>5092.9380000000001</v>
      </c>
      <c r="AC135" s="4">
        <v>3341.376181818182</v>
      </c>
      <c r="AD135" s="4">
        <v>5806.5219999999999</v>
      </c>
      <c r="AE135" s="4">
        <v>1509.6137777777781</v>
      </c>
    </row>
    <row r="136" spans="1:31" x14ac:dyDescent="0.25">
      <c r="A136">
        <v>67.5</v>
      </c>
      <c r="B136" s="4">
        <v>661.1684444444445</v>
      </c>
      <c r="C136" s="4">
        <v>1590.5072727272725</v>
      </c>
      <c r="D136" s="4">
        <v>607.24222222222238</v>
      </c>
      <c r="E136" s="4">
        <v>689.00133333333338</v>
      </c>
      <c r="F136" s="4">
        <v>1073.9695555555556</v>
      </c>
      <c r="G136" s="4">
        <v>939.7262222222223</v>
      </c>
      <c r="H136" s="4">
        <v>942.4042222222223</v>
      </c>
      <c r="I136" s="4">
        <v>2324.2293333333337</v>
      </c>
      <c r="J136" s="4">
        <v>586.96266666666668</v>
      </c>
      <c r="K136" s="4">
        <v>3692.4001818181814</v>
      </c>
      <c r="L136" s="4">
        <v>847.89600000000007</v>
      </c>
      <c r="M136" s="4">
        <v>731.46022222222223</v>
      </c>
      <c r="N136" s="4">
        <v>2409.3759999999997</v>
      </c>
      <c r="O136" s="4">
        <v>2208.1327272727272</v>
      </c>
      <c r="P136" s="4">
        <v>3550.3912727272723</v>
      </c>
      <c r="Q136" s="4">
        <v>3116.3679999999995</v>
      </c>
      <c r="R136" s="4">
        <v>945.42555555555577</v>
      </c>
      <c r="S136" s="4">
        <v>468.55844444444449</v>
      </c>
      <c r="T136" s="4">
        <v>2020.0131111111114</v>
      </c>
      <c r="U136" s="4">
        <v>857.00577777777801</v>
      </c>
      <c r="V136" s="4">
        <v>1389.1266666666668</v>
      </c>
      <c r="W136" s="4">
        <v>1327.5555555555557</v>
      </c>
      <c r="X136" s="4">
        <v>2168.4017777777781</v>
      </c>
      <c r="Y136" s="4">
        <v>3894.4071111111116</v>
      </c>
      <c r="Z136" s="4">
        <v>2495.0720000000001</v>
      </c>
      <c r="AA136" s="4">
        <v>755.78824999999995</v>
      </c>
      <c r="AB136" s="4">
        <v>5168.9519999999993</v>
      </c>
      <c r="AC136" s="4">
        <v>3341.376181818182</v>
      </c>
      <c r="AD136" s="4">
        <v>5806.5219999999999</v>
      </c>
      <c r="AE136" s="4">
        <v>1519.3873333333336</v>
      </c>
    </row>
    <row r="137" spans="1:31" x14ac:dyDescent="0.25">
      <c r="A137">
        <v>68</v>
      </c>
      <c r="B137" s="4">
        <v>664.14400000000012</v>
      </c>
      <c r="C137" s="4">
        <v>1601.1818181818182</v>
      </c>
      <c r="D137" s="4">
        <v>609.69133333333343</v>
      </c>
      <c r="E137" s="4">
        <v>693.16711111111113</v>
      </c>
      <c r="F137" s="4">
        <v>1079.9206666666666</v>
      </c>
      <c r="G137" s="4">
        <v>946.36400000000015</v>
      </c>
      <c r="H137" s="4">
        <v>948.60711111111118</v>
      </c>
      <c r="I137" s="4">
        <v>2340.9840000000004</v>
      </c>
      <c r="J137" s="4">
        <v>589.61777777777797</v>
      </c>
      <c r="K137" s="4">
        <v>3692.4001818181814</v>
      </c>
      <c r="L137" s="4">
        <v>853.54955555555568</v>
      </c>
      <c r="M137" s="4">
        <v>735.23688888888898</v>
      </c>
      <c r="N137" s="4">
        <v>2409.3759999999997</v>
      </c>
      <c r="O137" s="4">
        <v>2222.9459999999999</v>
      </c>
      <c r="P137" s="4">
        <v>3550.3912727272723</v>
      </c>
      <c r="Q137" s="4">
        <v>3137.4736363636357</v>
      </c>
      <c r="R137" s="4">
        <v>949.93466666666677</v>
      </c>
      <c r="S137" s="4">
        <v>470.64133333333342</v>
      </c>
      <c r="T137" s="4">
        <v>2031.7780000000002</v>
      </c>
      <c r="U137" s="4">
        <v>860.85111111111132</v>
      </c>
      <c r="V137" s="4">
        <v>1396.9317777777778</v>
      </c>
      <c r="W137" s="4">
        <v>1335.6811111111112</v>
      </c>
      <c r="X137" s="4">
        <v>2178.8162222222227</v>
      </c>
      <c r="Y137" s="4">
        <v>3917.7080000000001</v>
      </c>
      <c r="Z137" s="4">
        <v>2511.0713333333333</v>
      </c>
      <c r="AA137" s="4">
        <v>758.90400000000011</v>
      </c>
      <c r="AB137" s="4">
        <v>5168.9519999999993</v>
      </c>
      <c r="AC137" s="4">
        <v>3341.376181818182</v>
      </c>
      <c r="AD137" s="4">
        <v>5806.5219999999999</v>
      </c>
      <c r="AE137" s="4">
        <v>1529.1380000000004</v>
      </c>
    </row>
    <row r="138" spans="1:31" x14ac:dyDescent="0.25">
      <c r="A138">
        <v>68.5</v>
      </c>
      <c r="B138" s="4">
        <v>667.14244444444455</v>
      </c>
      <c r="C138" s="4">
        <v>1611.8563636363635</v>
      </c>
      <c r="D138" s="4">
        <v>612.14044444444448</v>
      </c>
      <c r="E138" s="4">
        <v>697.35577777777792</v>
      </c>
      <c r="F138" s="4">
        <v>1085.8946666666668</v>
      </c>
      <c r="G138" s="4">
        <v>953.0246666666668</v>
      </c>
      <c r="H138" s="4">
        <v>954.81000000000006</v>
      </c>
      <c r="I138" s="4">
        <v>2357.7386666666666</v>
      </c>
      <c r="J138" s="4">
        <v>592.29577777777786</v>
      </c>
      <c r="K138" s="4">
        <v>3692.4001818181814</v>
      </c>
      <c r="L138" s="4">
        <v>859.22600000000011</v>
      </c>
      <c r="M138" s="4">
        <v>738.99066666666681</v>
      </c>
      <c r="N138" s="4">
        <v>2427.9159999999997</v>
      </c>
      <c r="O138" s="4">
        <v>2237.7592727272727</v>
      </c>
      <c r="P138" s="4">
        <v>3602.6029090909092</v>
      </c>
      <c r="Q138" s="4">
        <v>3158.598</v>
      </c>
      <c r="R138" s="4">
        <v>954.39800000000014</v>
      </c>
      <c r="S138" s="4">
        <v>472.7700000000001</v>
      </c>
      <c r="T138" s="4">
        <v>2043.5428888888891</v>
      </c>
      <c r="U138" s="4">
        <v>864.76511111111131</v>
      </c>
      <c r="V138" s="4">
        <v>1404.7140000000002</v>
      </c>
      <c r="W138" s="4">
        <v>1343.8295555555558</v>
      </c>
      <c r="X138" s="4">
        <v>2189.253555555556</v>
      </c>
      <c r="Y138" s="4">
        <v>3941.0088888888895</v>
      </c>
      <c r="Z138" s="4">
        <v>2527.0935555555557</v>
      </c>
      <c r="AA138" s="4">
        <v>762.01974999999993</v>
      </c>
      <c r="AB138" s="4">
        <v>5169.626181818182</v>
      </c>
      <c r="AC138" s="4">
        <v>3341.376181818182</v>
      </c>
      <c r="AD138" s="4">
        <v>5806.5219999999999</v>
      </c>
      <c r="AE138" s="4">
        <v>1538.9115555555559</v>
      </c>
    </row>
    <row r="139" spans="1:31" x14ac:dyDescent="0.25">
      <c r="A139">
        <v>69</v>
      </c>
      <c r="B139" s="4">
        <v>670.14088888888898</v>
      </c>
      <c r="C139" s="4">
        <v>1633.2054545454544</v>
      </c>
      <c r="D139" s="4">
        <v>614.58955555555565</v>
      </c>
      <c r="E139" s="4">
        <v>701.52155555555566</v>
      </c>
      <c r="F139" s="4">
        <v>1091.8686666666667</v>
      </c>
      <c r="G139" s="4">
        <v>959.68533333333335</v>
      </c>
      <c r="H139" s="4">
        <v>961.01288888888905</v>
      </c>
      <c r="I139" s="4">
        <v>2369.503555555556</v>
      </c>
      <c r="J139" s="4">
        <v>594.95088888888893</v>
      </c>
      <c r="K139" s="4">
        <v>3692.4001818181814</v>
      </c>
      <c r="L139" s="4">
        <v>864.87955555555573</v>
      </c>
      <c r="M139" s="4">
        <v>742.76733333333345</v>
      </c>
      <c r="N139" s="4">
        <v>2427.9159999999997</v>
      </c>
      <c r="O139" s="4">
        <v>2267.3858181818177</v>
      </c>
      <c r="P139" s="4">
        <v>3602.6029090909092</v>
      </c>
      <c r="Q139" s="4">
        <v>3179.7036363636362</v>
      </c>
      <c r="R139" s="4">
        <v>958.93000000000018</v>
      </c>
      <c r="S139" s="4">
        <v>474.85288888888897</v>
      </c>
      <c r="T139" s="4">
        <v>2055.2848888888893</v>
      </c>
      <c r="U139" s="4">
        <v>868.63333333333344</v>
      </c>
      <c r="V139" s="4">
        <v>1412.5420000000001</v>
      </c>
      <c r="W139" s="4">
        <v>1351.9322222222224</v>
      </c>
      <c r="X139" s="4">
        <v>2199.6908888888888</v>
      </c>
      <c r="Y139" s="4">
        <v>3964.3097777777784</v>
      </c>
      <c r="Z139" s="4">
        <v>2543.1386666666667</v>
      </c>
      <c r="AA139" s="4">
        <v>765.13549999999998</v>
      </c>
      <c r="AB139" s="4">
        <v>5169.626181818182</v>
      </c>
      <c r="AC139" s="4">
        <v>3341.376181818182</v>
      </c>
      <c r="AD139" s="4">
        <v>5806.5219999999999</v>
      </c>
      <c r="AE139" s="4">
        <v>1548.6622222222225</v>
      </c>
    </row>
    <row r="140" spans="1:31" x14ac:dyDescent="0.25">
      <c r="A140">
        <v>69.5</v>
      </c>
      <c r="B140" s="4">
        <v>673.1393333333333</v>
      </c>
      <c r="C140" s="4">
        <v>1643.8799999999999</v>
      </c>
      <c r="D140" s="4">
        <v>617.01577777777788</v>
      </c>
      <c r="E140" s="4">
        <v>705.68733333333341</v>
      </c>
      <c r="F140" s="4">
        <v>1097.8197777777777</v>
      </c>
      <c r="G140" s="4">
        <v>966.34600000000012</v>
      </c>
      <c r="H140" s="4">
        <v>967.23866666666675</v>
      </c>
      <c r="I140" s="4">
        <v>2369.503555555556</v>
      </c>
      <c r="J140" s="4">
        <v>597.60600000000011</v>
      </c>
      <c r="K140" s="4">
        <v>3692.4001818181814</v>
      </c>
      <c r="L140" s="4">
        <v>870.53311111111111</v>
      </c>
      <c r="M140" s="4">
        <v>746.52111111111117</v>
      </c>
      <c r="N140" s="4">
        <v>2427.9159999999997</v>
      </c>
      <c r="O140" s="4">
        <v>2282.2178181818181</v>
      </c>
      <c r="P140" s="4">
        <v>3654.8145454545452</v>
      </c>
      <c r="Q140" s="4">
        <v>3200.828</v>
      </c>
      <c r="R140" s="4">
        <v>963.43911111111117</v>
      </c>
      <c r="S140" s="4">
        <v>476.95866666666672</v>
      </c>
      <c r="T140" s="4">
        <v>2067.0497777777782</v>
      </c>
      <c r="U140" s="4">
        <v>872.52444444444461</v>
      </c>
      <c r="V140" s="4">
        <v>1420.3242222222223</v>
      </c>
      <c r="W140" s="4">
        <v>1360.057777777778</v>
      </c>
      <c r="X140" s="4">
        <v>2210.1053333333334</v>
      </c>
      <c r="Y140" s="4">
        <v>3987.6106666666674</v>
      </c>
      <c r="Z140" s="4">
        <v>2559.1379999999999</v>
      </c>
      <c r="AA140" s="4">
        <v>768.25125000000003</v>
      </c>
      <c r="AB140" s="4">
        <v>5169.626181818182</v>
      </c>
      <c r="AC140" s="4">
        <v>3341.376181818182</v>
      </c>
      <c r="AD140" s="4">
        <v>5806.5219999999999</v>
      </c>
      <c r="AE140" s="4">
        <v>1558.412888888889</v>
      </c>
    </row>
    <row r="141" spans="1:31" x14ac:dyDescent="0.25">
      <c r="A141">
        <v>70</v>
      </c>
      <c r="B141" s="4">
        <v>676.11488888888891</v>
      </c>
      <c r="C141" s="4">
        <v>1654.5545454545454</v>
      </c>
      <c r="D141" s="4">
        <v>619.46488888888894</v>
      </c>
      <c r="E141" s="4">
        <v>709.85311111111116</v>
      </c>
      <c r="F141" s="4">
        <v>1103.770888888889</v>
      </c>
      <c r="G141" s="4">
        <v>972.96088888888892</v>
      </c>
      <c r="H141" s="4">
        <v>973.4186666666667</v>
      </c>
      <c r="I141" s="4">
        <v>2369.503555555556</v>
      </c>
      <c r="J141" s="4">
        <v>600.28400000000011</v>
      </c>
      <c r="K141" s="4">
        <v>3692.4001818181814</v>
      </c>
      <c r="L141" s="4">
        <v>876.16377777777802</v>
      </c>
      <c r="M141" s="4">
        <v>750.32066666666674</v>
      </c>
      <c r="N141" s="4">
        <v>2427.9159999999997</v>
      </c>
      <c r="O141" s="4">
        <v>2297.0310909090908</v>
      </c>
      <c r="P141" s="4">
        <v>3654.8145454545452</v>
      </c>
      <c r="Q141" s="4">
        <v>3203.0939999999996</v>
      </c>
      <c r="R141" s="4">
        <v>967.94822222222228</v>
      </c>
      <c r="S141" s="4">
        <v>479.06444444444458</v>
      </c>
      <c r="T141" s="4">
        <v>2078.791777777778</v>
      </c>
      <c r="U141" s="4">
        <v>876.41555555555556</v>
      </c>
      <c r="V141" s="4">
        <v>1428.1293333333335</v>
      </c>
      <c r="W141" s="4">
        <v>1368.1833333333336</v>
      </c>
      <c r="X141" s="4">
        <v>2220.5426666666667</v>
      </c>
      <c r="Y141" s="4">
        <v>4010.9115555555559</v>
      </c>
      <c r="Z141" s="4">
        <v>2575.1373333333336</v>
      </c>
      <c r="AA141" s="4">
        <v>771.36699999999996</v>
      </c>
      <c r="AB141" s="4">
        <v>5169.626181818182</v>
      </c>
      <c r="AC141" s="4">
        <v>3341.376181818182</v>
      </c>
      <c r="AD141" s="4">
        <v>5806.5219999999999</v>
      </c>
      <c r="AE141" s="4">
        <v>1568.1864444444445</v>
      </c>
    </row>
    <row r="142" spans="1:31" x14ac:dyDescent="0.25">
      <c r="A142">
        <v>70.5</v>
      </c>
      <c r="B142" s="4">
        <v>679.11333333333334</v>
      </c>
      <c r="C142" s="4">
        <v>1665.2290909090909</v>
      </c>
      <c r="D142" s="4">
        <v>621.59355555555567</v>
      </c>
      <c r="E142" s="4">
        <v>714.01888888888902</v>
      </c>
      <c r="F142" s="4">
        <v>1109.7677777777778</v>
      </c>
      <c r="G142" s="4">
        <v>979.62155555555569</v>
      </c>
      <c r="H142" s="4">
        <v>979.62155555555569</v>
      </c>
      <c r="I142" s="4">
        <v>2369.503555555556</v>
      </c>
      <c r="J142" s="4">
        <v>602.93911111111117</v>
      </c>
      <c r="K142" s="4">
        <v>3692.4001818181814</v>
      </c>
      <c r="L142" s="4">
        <v>881.5197777777779</v>
      </c>
      <c r="M142" s="4">
        <v>754.07444444444457</v>
      </c>
      <c r="N142" s="4">
        <v>2427.9159999999997</v>
      </c>
      <c r="O142" s="4">
        <v>2311.8443636363636</v>
      </c>
      <c r="P142" s="4">
        <v>3707.0261818181821</v>
      </c>
      <c r="Q142" s="4">
        <v>3203.0939999999996</v>
      </c>
      <c r="R142" s="4">
        <v>972.48022222222232</v>
      </c>
      <c r="S142" s="4">
        <v>480.30044444444451</v>
      </c>
      <c r="T142" s="4">
        <v>2090.5566666666668</v>
      </c>
      <c r="U142" s="4">
        <v>880.30666666666684</v>
      </c>
      <c r="V142" s="4">
        <v>1435.9344444444446</v>
      </c>
      <c r="W142" s="4">
        <v>1376.3088888888888</v>
      </c>
      <c r="X142" s="4">
        <v>2230.9571111111113</v>
      </c>
      <c r="Y142" s="4">
        <v>4017.2746666666671</v>
      </c>
      <c r="Z142" s="4">
        <v>2591.1366666666672</v>
      </c>
      <c r="AA142" s="4">
        <v>774.50849999999991</v>
      </c>
      <c r="AB142" s="4">
        <v>5169.626181818182</v>
      </c>
      <c r="AC142" s="4">
        <v>3341.376181818182</v>
      </c>
      <c r="AD142" s="4">
        <v>5806.5219999999999</v>
      </c>
      <c r="AE142" s="4">
        <v>1577.9371111111113</v>
      </c>
    </row>
    <row r="143" spans="1:31" x14ac:dyDescent="0.25">
      <c r="A143" t="s">
        <v>471</v>
      </c>
    </row>
    <row r="144" spans="1:31" x14ac:dyDescent="0.25">
      <c r="A144">
        <v>71</v>
      </c>
      <c r="B144" s="4">
        <v>9.7506666666666675</v>
      </c>
      <c r="C144" s="4">
        <v>23.596363636363634</v>
      </c>
      <c r="D144" s="4">
        <v>8.743555555555556</v>
      </c>
      <c r="E144" s="4">
        <v>10.712000000000002</v>
      </c>
      <c r="F144" s="4">
        <v>19.844666666666669</v>
      </c>
      <c r="G144" s="4">
        <v>14.854888888888892</v>
      </c>
      <c r="H144" s="4">
        <v>13.847777777777779</v>
      </c>
      <c r="I144" s="4">
        <v>33.372000000000007</v>
      </c>
      <c r="J144" s="4">
        <v>8.5375555555555565</v>
      </c>
      <c r="K144" s="4">
        <v>52.005636363636356</v>
      </c>
      <c r="L144" s="4">
        <v>12.40577777777778</v>
      </c>
      <c r="M144" s="4">
        <v>10.986666666666668</v>
      </c>
      <c r="N144" s="4">
        <v>34.196000000000005</v>
      </c>
      <c r="O144" s="4">
        <v>32.772727272727273</v>
      </c>
      <c r="P144" s="4">
        <v>52.211636363636359</v>
      </c>
      <c r="Q144" s="4">
        <v>45.113999999999997</v>
      </c>
      <c r="R144" s="4">
        <v>14.671777777777779</v>
      </c>
      <c r="S144" s="4">
        <v>6.7751111111111122</v>
      </c>
      <c r="T144" s="4">
        <v>31.952888888888893</v>
      </c>
      <c r="U144" s="4">
        <v>13.298444444444446</v>
      </c>
      <c r="V144" s="4">
        <v>21.744444444444447</v>
      </c>
      <c r="W144" s="4">
        <v>19.615777777777783</v>
      </c>
      <c r="X144" s="4">
        <v>34.424888888888894</v>
      </c>
      <c r="Y144" s="4">
        <v>56.58133333333334</v>
      </c>
      <c r="Z144" s="4">
        <v>36.988444444444447</v>
      </c>
      <c r="AA144" s="4">
        <v>11.227</v>
      </c>
      <c r="AB144" s="4">
        <v>72.811636363636367</v>
      </c>
      <c r="AC144" s="4">
        <v>47.06163636363636</v>
      </c>
      <c r="AD144" s="4">
        <v>81.781999999999996</v>
      </c>
      <c r="AE144" s="4">
        <v>22.362444444444446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144"/>
  <sheetViews>
    <sheetView workbookViewId="0">
      <selection activeCell="B10" sqref="B10"/>
    </sheetView>
  </sheetViews>
  <sheetFormatPr defaultRowHeight="15" x14ac:dyDescent="0.25"/>
  <sheetData>
    <row r="1" spans="1:22" x14ac:dyDescent="0.25">
      <c r="A1" t="s">
        <v>470</v>
      </c>
      <c r="B1" s="1" t="s">
        <v>2</v>
      </c>
      <c r="C1" t="s">
        <v>35</v>
      </c>
      <c r="D1" t="s">
        <v>5</v>
      </c>
      <c r="E1" t="s">
        <v>34</v>
      </c>
      <c r="F1" t="s">
        <v>12</v>
      </c>
      <c r="G1" t="s">
        <v>13</v>
      </c>
      <c r="H1" t="s">
        <v>14</v>
      </c>
      <c r="I1" t="s">
        <v>23</v>
      </c>
      <c r="J1" t="s">
        <v>19</v>
      </c>
      <c r="K1" t="s">
        <v>20</v>
      </c>
      <c r="L1" t="s">
        <v>6</v>
      </c>
      <c r="M1" t="s">
        <v>24</v>
      </c>
      <c r="N1" t="s">
        <v>26</v>
      </c>
      <c r="O1" t="s">
        <v>25</v>
      </c>
      <c r="P1" t="s">
        <v>28</v>
      </c>
      <c r="Q1" s="2" t="s">
        <v>30</v>
      </c>
      <c r="R1" t="s">
        <v>29</v>
      </c>
      <c r="S1" s="1" t="s">
        <v>11</v>
      </c>
      <c r="T1" t="s">
        <v>18</v>
      </c>
      <c r="U1" t="s">
        <v>15</v>
      </c>
      <c r="V1" s="2" t="s">
        <v>22</v>
      </c>
    </row>
    <row r="2" spans="1:22" x14ac:dyDescent="0.25">
      <c r="A2">
        <v>0.5</v>
      </c>
      <c r="B2" s="4">
        <v>82.674666666666667</v>
      </c>
      <c r="C2" s="4">
        <v>113.33745454545455</v>
      </c>
      <c r="D2" s="4">
        <v>84.574444444444467</v>
      </c>
      <c r="E2" s="4">
        <v>87.435555555555567</v>
      </c>
      <c r="F2" s="4">
        <v>119.59444444444446</v>
      </c>
      <c r="G2" s="4">
        <v>127.65133333333335</v>
      </c>
      <c r="H2" s="4">
        <v>88.511333333333354</v>
      </c>
      <c r="I2" s="4">
        <v>101.90133333333335</v>
      </c>
      <c r="J2" s="4">
        <v>87.023555555555575</v>
      </c>
      <c r="K2" s="4">
        <v>73.450444444444472</v>
      </c>
      <c r="L2" s="4">
        <v>170.88636363636363</v>
      </c>
      <c r="M2" s="4">
        <v>124.40111111111113</v>
      </c>
      <c r="N2" s="4">
        <v>37.423333333333346</v>
      </c>
      <c r="O2" s="4">
        <v>104.32755555555556</v>
      </c>
      <c r="P2" s="4">
        <v>74.251555555555555</v>
      </c>
      <c r="Q2" s="4">
        <v>187.32266666666672</v>
      </c>
      <c r="R2" s="4">
        <v>121.9748888888889</v>
      </c>
      <c r="S2" s="4">
        <v>107.05133333333336</v>
      </c>
      <c r="T2" s="4">
        <v>74.50333333333333</v>
      </c>
      <c r="U2" s="4">
        <v>87.060750000000013</v>
      </c>
      <c r="V2" s="4">
        <v>172.51355555555557</v>
      </c>
    </row>
    <row r="3" spans="1:22" x14ac:dyDescent="0.25">
      <c r="A3">
        <v>1</v>
      </c>
      <c r="B3" s="4">
        <v>92.585555555555572</v>
      </c>
      <c r="C3" s="4">
        <v>127.514</v>
      </c>
      <c r="D3" s="4">
        <v>95.011777777777795</v>
      </c>
      <c r="E3" s="4">
        <v>93.157777777777795</v>
      </c>
      <c r="F3" s="4">
        <v>144.77222222222224</v>
      </c>
      <c r="G3" s="4">
        <v>142.46044444444448</v>
      </c>
      <c r="H3" s="4">
        <v>99.498000000000005</v>
      </c>
      <c r="I3" s="4">
        <v>113.84933333333335</v>
      </c>
      <c r="J3" s="4">
        <v>97.048888888888897</v>
      </c>
      <c r="K3" s="4">
        <v>82.171111111111117</v>
      </c>
      <c r="L3" s="4">
        <v>193.434</v>
      </c>
      <c r="M3" s="4">
        <v>146.30577777777779</v>
      </c>
      <c r="N3" s="4">
        <v>38.201555555555565</v>
      </c>
      <c r="O3" s="4">
        <v>128.93311111111112</v>
      </c>
      <c r="P3" s="4">
        <v>83.864888888888899</v>
      </c>
      <c r="Q3" s="4">
        <v>206.6408888888889</v>
      </c>
      <c r="R3" s="4">
        <v>137.40200000000002</v>
      </c>
      <c r="S3" s="4">
        <v>146.23711111111112</v>
      </c>
      <c r="T3" s="4">
        <v>86.909111111111116</v>
      </c>
      <c r="U3" s="4">
        <v>88.888999999999996</v>
      </c>
      <c r="V3" s="4">
        <v>172.51355555555557</v>
      </c>
    </row>
    <row r="4" spans="1:22" x14ac:dyDescent="0.25">
      <c r="A4">
        <v>1.5</v>
      </c>
      <c r="B4" s="4">
        <v>102.45066666666668</v>
      </c>
      <c r="C4" s="4">
        <v>142.57072727272725</v>
      </c>
      <c r="D4" s="4">
        <v>105.44911111111114</v>
      </c>
      <c r="E4" s="4">
        <v>98.90288888888891</v>
      </c>
      <c r="F4" s="4">
        <v>169.95000000000005</v>
      </c>
      <c r="G4" s="4">
        <v>157.22377777777777</v>
      </c>
      <c r="H4" s="4">
        <v>110.4617777777778</v>
      </c>
      <c r="I4" s="4">
        <v>125.77444444444447</v>
      </c>
      <c r="J4" s="4">
        <v>107.07422222222223</v>
      </c>
      <c r="K4" s="4">
        <v>90.823111111111132</v>
      </c>
      <c r="L4" s="4">
        <v>215.85054545454545</v>
      </c>
      <c r="M4" s="4">
        <v>168.21044444444445</v>
      </c>
      <c r="N4" s="4">
        <v>39.048444444444449</v>
      </c>
      <c r="O4" s="4">
        <v>153.56155555555557</v>
      </c>
      <c r="P4" s="4">
        <v>93.546888888888887</v>
      </c>
      <c r="Q4" s="4">
        <v>225.95911111111113</v>
      </c>
      <c r="R4" s="4">
        <v>152.8748888888889</v>
      </c>
      <c r="S4" s="4">
        <v>185.44577777777778</v>
      </c>
      <c r="T4" s="4">
        <v>99.314888888888902</v>
      </c>
      <c r="U4" s="4">
        <v>90.717249999999993</v>
      </c>
      <c r="V4" s="4">
        <v>172.51355555555557</v>
      </c>
    </row>
    <row r="5" spans="1:22" x14ac:dyDescent="0.25">
      <c r="A5">
        <v>2</v>
      </c>
      <c r="B5" s="4">
        <v>112.36155555555557</v>
      </c>
      <c r="C5" s="4">
        <v>166.95363636363638</v>
      </c>
      <c r="D5" s="4">
        <v>115.88644444444446</v>
      </c>
      <c r="E5" s="4">
        <v>104.62511111111112</v>
      </c>
      <c r="F5" s="4">
        <v>195.08200000000005</v>
      </c>
      <c r="G5" s="4">
        <v>171.98711111111112</v>
      </c>
      <c r="H5" s="4">
        <v>121.44844444444446</v>
      </c>
      <c r="I5" s="4">
        <v>137.69955555555558</v>
      </c>
      <c r="J5" s="4">
        <v>117.09955555555557</v>
      </c>
      <c r="K5" s="4">
        <v>99.498000000000005</v>
      </c>
      <c r="L5" s="4">
        <v>237.27454545454543</v>
      </c>
      <c r="M5" s="4">
        <v>190.11511111111116</v>
      </c>
      <c r="N5" s="4">
        <v>39.826666666666668</v>
      </c>
      <c r="O5" s="4">
        <v>178.14422222222225</v>
      </c>
      <c r="P5" s="4">
        <v>103.16022222222223</v>
      </c>
      <c r="Q5" s="4">
        <v>245.30022222222226</v>
      </c>
      <c r="R5" s="4">
        <v>168.34777777777779</v>
      </c>
      <c r="S5" s="4">
        <v>224.63155555555556</v>
      </c>
      <c r="T5" s="4">
        <v>111.69777777777777</v>
      </c>
      <c r="U5" s="4">
        <v>92.54549999999999</v>
      </c>
      <c r="V5" s="4">
        <v>172.51355555555557</v>
      </c>
    </row>
    <row r="6" spans="1:22" x14ac:dyDescent="0.25">
      <c r="A6">
        <v>2.5</v>
      </c>
      <c r="B6" s="4">
        <v>122.24955555555557</v>
      </c>
      <c r="C6" s="4">
        <v>177.4221818181818</v>
      </c>
      <c r="D6" s="4">
        <v>126.30088888888891</v>
      </c>
      <c r="E6" s="4">
        <v>110.37022222222224</v>
      </c>
      <c r="F6" s="4">
        <v>220.2597777777778</v>
      </c>
      <c r="G6" s="4">
        <v>186.77333333333334</v>
      </c>
      <c r="H6" s="4">
        <v>132.43511111111113</v>
      </c>
      <c r="I6" s="4">
        <v>149.62466666666668</v>
      </c>
      <c r="J6" s="4">
        <v>127.14777777777779</v>
      </c>
      <c r="K6" s="4">
        <v>108.15000000000002</v>
      </c>
      <c r="L6" s="4">
        <v>258.73599999999999</v>
      </c>
      <c r="M6" s="4">
        <v>212.01977777777779</v>
      </c>
      <c r="N6" s="4">
        <v>40.673555555555559</v>
      </c>
      <c r="O6" s="4">
        <v>202.74977777777781</v>
      </c>
      <c r="P6" s="4">
        <v>112.77355555555557</v>
      </c>
      <c r="Q6" s="4">
        <v>264.61844444444449</v>
      </c>
      <c r="R6" s="4">
        <v>183.82066666666671</v>
      </c>
      <c r="S6" s="4">
        <v>263.81733333333341</v>
      </c>
      <c r="T6" s="4">
        <v>124.10355555555556</v>
      </c>
      <c r="U6" s="4">
        <v>94.347999999999999</v>
      </c>
      <c r="V6" s="4">
        <v>182.56177777777782</v>
      </c>
    </row>
    <row r="7" spans="1:22" x14ac:dyDescent="0.25">
      <c r="A7">
        <v>3</v>
      </c>
      <c r="B7" s="4">
        <v>130.51244444444447</v>
      </c>
      <c r="C7" s="4">
        <v>190.11927272727272</v>
      </c>
      <c r="D7" s="4">
        <v>136.62377777777778</v>
      </c>
      <c r="E7" s="4">
        <v>116.57311111111113</v>
      </c>
      <c r="F7" s="4">
        <v>233.74133333333339</v>
      </c>
      <c r="G7" s="4">
        <v>196.93600000000006</v>
      </c>
      <c r="H7" s="4">
        <v>142.46044444444448</v>
      </c>
      <c r="I7" s="4">
        <v>159.9246666666667</v>
      </c>
      <c r="J7" s="4">
        <v>136.07444444444448</v>
      </c>
      <c r="K7" s="4">
        <v>115.88644444444446</v>
      </c>
      <c r="L7" s="4">
        <v>280.23490909090901</v>
      </c>
      <c r="M7" s="4">
        <v>222.57155555555556</v>
      </c>
      <c r="N7" s="4">
        <v>40.925333333333334</v>
      </c>
      <c r="O7" s="4">
        <v>230.42244444444447</v>
      </c>
      <c r="P7" s="4">
        <v>118.45000000000002</v>
      </c>
      <c r="Q7" s="4">
        <v>286.38577777777783</v>
      </c>
      <c r="R7" s="4">
        <v>193.02200000000002</v>
      </c>
      <c r="S7" s="4">
        <v>288.33133333333336</v>
      </c>
      <c r="T7" s="4">
        <v>134.38066666666668</v>
      </c>
      <c r="U7" s="4">
        <v>95.300749999999994</v>
      </c>
      <c r="V7" s="4">
        <v>194.62422222222224</v>
      </c>
    </row>
    <row r="8" spans="1:22" x14ac:dyDescent="0.25">
      <c r="A8">
        <v>3.5</v>
      </c>
      <c r="B8" s="4">
        <v>138.79822222222222</v>
      </c>
      <c r="C8" s="4">
        <v>207.01127272727271</v>
      </c>
      <c r="D8" s="4">
        <v>146.92377777777779</v>
      </c>
      <c r="E8" s="4">
        <v>122.7988888888889</v>
      </c>
      <c r="F8" s="4">
        <v>247.24577777777779</v>
      </c>
      <c r="G8" s="4">
        <v>207.0986666666667</v>
      </c>
      <c r="H8" s="4">
        <v>152.4628888888889</v>
      </c>
      <c r="I8" s="4">
        <v>170.22466666666668</v>
      </c>
      <c r="J8" s="4">
        <v>145.02400000000003</v>
      </c>
      <c r="K8" s="4">
        <v>123.60000000000002</v>
      </c>
      <c r="L8" s="4">
        <v>301.77127272727267</v>
      </c>
      <c r="M8" s="4">
        <v>233.14622222222226</v>
      </c>
      <c r="N8" s="4">
        <v>41.20000000000001</v>
      </c>
      <c r="O8" s="4">
        <v>258.09511111111118</v>
      </c>
      <c r="P8" s="4">
        <v>124.14933333333335</v>
      </c>
      <c r="Q8" s="4">
        <v>308.1302222222223</v>
      </c>
      <c r="R8" s="4">
        <v>202.24622222222226</v>
      </c>
      <c r="S8" s="4">
        <v>312.86822222222224</v>
      </c>
      <c r="T8" s="4">
        <v>144.6577777777778</v>
      </c>
      <c r="U8" s="4">
        <v>96.201999999999998</v>
      </c>
      <c r="V8" s="4">
        <v>206.6866666666667</v>
      </c>
    </row>
    <row r="9" spans="1:22" x14ac:dyDescent="0.25">
      <c r="A9">
        <v>4</v>
      </c>
      <c r="B9" s="4">
        <v>147.084</v>
      </c>
      <c r="C9" s="4">
        <v>212.27363636363634</v>
      </c>
      <c r="D9" s="4">
        <v>157.22377777777777</v>
      </c>
      <c r="E9" s="4">
        <v>129.00177777777779</v>
      </c>
      <c r="F9" s="4">
        <v>260.75022222222225</v>
      </c>
      <c r="G9" s="4">
        <v>217.26133333333337</v>
      </c>
      <c r="H9" s="4">
        <v>162.51111111111115</v>
      </c>
      <c r="I9" s="4">
        <v>180.54755555555556</v>
      </c>
      <c r="J9" s="4">
        <v>153.97355555555558</v>
      </c>
      <c r="K9" s="4">
        <v>131.33644444444448</v>
      </c>
      <c r="L9" s="4">
        <v>323.19527272727271</v>
      </c>
      <c r="M9" s="4">
        <v>243.72088888888894</v>
      </c>
      <c r="N9" s="4">
        <v>41.497555555555557</v>
      </c>
      <c r="O9" s="4">
        <v>285.74488888888897</v>
      </c>
      <c r="P9" s="4">
        <v>129.8257777777778</v>
      </c>
      <c r="Q9" s="4">
        <v>329.8517777777779</v>
      </c>
      <c r="R9" s="4">
        <v>211.47044444444447</v>
      </c>
      <c r="S9" s="4">
        <v>337.35933333333338</v>
      </c>
      <c r="T9" s="4">
        <v>154.95777777777781</v>
      </c>
      <c r="U9" s="4">
        <v>97.129000000000005</v>
      </c>
      <c r="V9" s="4">
        <v>218.77200000000002</v>
      </c>
    </row>
    <row r="10" spans="1:22" x14ac:dyDescent="0.25">
      <c r="A10">
        <v>4.5</v>
      </c>
      <c r="B10" s="4">
        <v>155.32400000000001</v>
      </c>
      <c r="C10" s="4">
        <v>231.76872727272726</v>
      </c>
      <c r="D10" s="4">
        <v>167.50088888888894</v>
      </c>
      <c r="E10" s="4">
        <v>135.2046666666667</v>
      </c>
      <c r="F10" s="4">
        <v>274.20888888888891</v>
      </c>
      <c r="G10" s="4">
        <v>227.42400000000001</v>
      </c>
      <c r="H10" s="4">
        <v>172.53644444444447</v>
      </c>
      <c r="I10" s="4">
        <v>190.8246666666667</v>
      </c>
      <c r="J10" s="4">
        <v>162.90022222222223</v>
      </c>
      <c r="K10" s="4">
        <v>139.07288888888891</v>
      </c>
      <c r="L10" s="4">
        <v>344.78781818181818</v>
      </c>
      <c r="M10" s="4">
        <v>254.31844444444445</v>
      </c>
      <c r="N10" s="4">
        <v>41.726444444444446</v>
      </c>
      <c r="O10" s="4">
        <v>313.41755555555562</v>
      </c>
      <c r="P10" s="4">
        <v>135.5708888888889</v>
      </c>
      <c r="Q10" s="4">
        <v>351.61911111111112</v>
      </c>
      <c r="R10" s="4">
        <v>220.69466666666668</v>
      </c>
      <c r="S10" s="4">
        <v>361.87333333333339</v>
      </c>
      <c r="T10" s="4">
        <v>165.23488888888892</v>
      </c>
      <c r="U10" s="4">
        <v>98.030249999999995</v>
      </c>
      <c r="V10" s="4">
        <v>230.8115555555556</v>
      </c>
    </row>
    <row r="11" spans="1:22" x14ac:dyDescent="0.25">
      <c r="A11">
        <v>5</v>
      </c>
      <c r="B11" s="4">
        <v>163.58688888888889</v>
      </c>
      <c r="C11" s="4">
        <v>233.94109090909092</v>
      </c>
      <c r="D11" s="4">
        <v>177.84666666666669</v>
      </c>
      <c r="E11" s="4">
        <v>141.40755555555558</v>
      </c>
      <c r="F11" s="4">
        <v>287.71333333333337</v>
      </c>
      <c r="G11" s="4">
        <v>237.6095555555556</v>
      </c>
      <c r="H11" s="4">
        <v>182.56177777777782</v>
      </c>
      <c r="I11" s="4">
        <v>201.14755555555556</v>
      </c>
      <c r="J11" s="4">
        <v>171.8497777777778</v>
      </c>
      <c r="K11" s="4">
        <v>146.78644444444447</v>
      </c>
      <c r="L11" s="4">
        <v>358.70218181818177</v>
      </c>
      <c r="M11" s="4">
        <v>264.84733333333332</v>
      </c>
      <c r="N11" s="4">
        <v>42.024000000000008</v>
      </c>
      <c r="O11" s="4">
        <v>341.09022222222228</v>
      </c>
      <c r="P11" s="4">
        <v>141.22444444444449</v>
      </c>
      <c r="Q11" s="4">
        <v>373.34066666666678</v>
      </c>
      <c r="R11" s="4">
        <v>229.91888888888894</v>
      </c>
      <c r="S11" s="4">
        <v>386.36444444444453</v>
      </c>
      <c r="T11" s="4">
        <v>175.53488888888893</v>
      </c>
      <c r="U11" s="4">
        <v>98.957249999999988</v>
      </c>
      <c r="V11" s="4">
        <v>242.89688888888892</v>
      </c>
    </row>
    <row r="12" spans="1:22" x14ac:dyDescent="0.25">
      <c r="A12">
        <v>5.5</v>
      </c>
      <c r="B12" s="4">
        <v>167.50088888888894</v>
      </c>
      <c r="C12" s="4">
        <v>249.33490909090906</v>
      </c>
      <c r="D12" s="4">
        <v>185.83488888888891</v>
      </c>
      <c r="E12" s="4">
        <v>145.57333333333335</v>
      </c>
      <c r="F12" s="4">
        <v>295.93044444444445</v>
      </c>
      <c r="G12" s="4">
        <v>248.29866666666669</v>
      </c>
      <c r="H12" s="4">
        <v>191.23666666666668</v>
      </c>
      <c r="I12" s="4">
        <v>207.39622222222226</v>
      </c>
      <c r="J12" s="4">
        <v>178.48755555555559</v>
      </c>
      <c r="K12" s="4">
        <v>153.67600000000002</v>
      </c>
      <c r="L12" s="4">
        <v>387.54218181818175</v>
      </c>
      <c r="M12" s="4">
        <v>270.82133333333337</v>
      </c>
      <c r="N12" s="4">
        <v>42.298666666666669</v>
      </c>
      <c r="O12" s="4">
        <v>352.62622222222228</v>
      </c>
      <c r="P12" s="4">
        <v>144.33733333333336</v>
      </c>
      <c r="Q12" s="4">
        <v>381.39755555555558</v>
      </c>
      <c r="R12" s="4">
        <v>235.87000000000003</v>
      </c>
      <c r="S12" s="4">
        <v>397.55711111111117</v>
      </c>
      <c r="T12" s="4">
        <v>184.59888888888892</v>
      </c>
      <c r="U12" s="4">
        <v>99.575249999999997</v>
      </c>
      <c r="V12" s="4">
        <v>253.8606666666667</v>
      </c>
    </row>
    <row r="13" spans="1:22" x14ac:dyDescent="0.25">
      <c r="A13">
        <v>6</v>
      </c>
      <c r="B13" s="4">
        <v>171.48355555555557</v>
      </c>
      <c r="C13" s="4">
        <v>269.05472727272723</v>
      </c>
      <c r="D13" s="4">
        <v>193.82311111111113</v>
      </c>
      <c r="E13" s="4">
        <v>149.69333333333338</v>
      </c>
      <c r="F13" s="4">
        <v>304.14755555555558</v>
      </c>
      <c r="G13" s="4">
        <v>259.03355555555561</v>
      </c>
      <c r="H13" s="4">
        <v>199.93444444444447</v>
      </c>
      <c r="I13" s="4">
        <v>213.62200000000001</v>
      </c>
      <c r="J13" s="4">
        <v>185.14822222222227</v>
      </c>
      <c r="K13" s="4">
        <v>160.58844444444446</v>
      </c>
      <c r="L13" s="4">
        <v>402.11199999999997</v>
      </c>
      <c r="M13" s="4">
        <v>276.81822222222229</v>
      </c>
      <c r="N13" s="4">
        <v>42.573333333333345</v>
      </c>
      <c r="O13" s="4">
        <v>364.16222222222228</v>
      </c>
      <c r="P13" s="4">
        <v>147.47311111111114</v>
      </c>
      <c r="Q13" s="4">
        <v>389.38577777777783</v>
      </c>
      <c r="R13" s="4">
        <v>241.82111111111115</v>
      </c>
      <c r="S13" s="4">
        <v>408.72688888888894</v>
      </c>
      <c r="T13" s="4">
        <v>193.64000000000001</v>
      </c>
      <c r="U13" s="4">
        <v>100.19324999999999</v>
      </c>
      <c r="V13" s="4">
        <v>264.84733333333332</v>
      </c>
    </row>
    <row r="14" spans="1:22" x14ac:dyDescent="0.25">
      <c r="A14">
        <v>6.5</v>
      </c>
      <c r="B14" s="4">
        <v>175.39755555555556</v>
      </c>
      <c r="C14" s="4">
        <v>271.03981818181819</v>
      </c>
      <c r="D14" s="4">
        <v>201.81133333333338</v>
      </c>
      <c r="E14" s="4">
        <v>153.81333333333336</v>
      </c>
      <c r="F14" s="4">
        <v>312.31888888888892</v>
      </c>
      <c r="G14" s="4">
        <v>269.69977777777785</v>
      </c>
      <c r="H14" s="4">
        <v>208.60933333333335</v>
      </c>
      <c r="I14" s="4">
        <v>219.84777777777779</v>
      </c>
      <c r="J14" s="4">
        <v>191.78600000000006</v>
      </c>
      <c r="K14" s="4">
        <v>167.50088888888894</v>
      </c>
      <c r="L14" s="4">
        <v>417.93654545454541</v>
      </c>
      <c r="M14" s="4">
        <v>282.76933333333335</v>
      </c>
      <c r="N14" s="4">
        <v>42.82511111111112</v>
      </c>
      <c r="O14" s="4">
        <v>375.72111111111116</v>
      </c>
      <c r="P14" s="4">
        <v>150.58600000000001</v>
      </c>
      <c r="Q14" s="4">
        <v>397.39688888888895</v>
      </c>
      <c r="R14" s="4">
        <v>247.79511111111114</v>
      </c>
      <c r="S14" s="4">
        <v>419.91955555555563</v>
      </c>
      <c r="T14" s="4">
        <v>202.70400000000001</v>
      </c>
      <c r="U14" s="4">
        <v>100.81124999999999</v>
      </c>
      <c r="V14" s="4">
        <v>275.81111111111119</v>
      </c>
    </row>
    <row r="15" spans="1:22" x14ac:dyDescent="0.25">
      <c r="A15">
        <v>7</v>
      </c>
      <c r="B15" s="4">
        <v>179.31155555555557</v>
      </c>
      <c r="C15" s="4">
        <v>284.59836363636367</v>
      </c>
      <c r="D15" s="4">
        <v>209.82244444444447</v>
      </c>
      <c r="E15" s="4">
        <v>157.97911111111114</v>
      </c>
      <c r="F15" s="4">
        <v>320.536</v>
      </c>
      <c r="G15" s="4">
        <v>280.43466666666671</v>
      </c>
      <c r="H15" s="4">
        <v>217.26133333333337</v>
      </c>
      <c r="I15" s="4">
        <v>226.07355555555557</v>
      </c>
      <c r="J15" s="4">
        <v>198.42377777777779</v>
      </c>
      <c r="K15" s="4">
        <v>174.45911111111113</v>
      </c>
      <c r="L15" s="4">
        <v>433.83599999999996</v>
      </c>
      <c r="M15" s="4">
        <v>288.76622222222221</v>
      </c>
      <c r="N15" s="4">
        <v>43.122666666666667</v>
      </c>
      <c r="O15" s="4">
        <v>387.25711111111116</v>
      </c>
      <c r="P15" s="4">
        <v>153.67600000000002</v>
      </c>
      <c r="Q15" s="4">
        <v>405.40800000000002</v>
      </c>
      <c r="R15" s="4">
        <v>253.74622222222226</v>
      </c>
      <c r="S15" s="4">
        <v>431.0893333333334</v>
      </c>
      <c r="T15" s="4">
        <v>211.76800000000003</v>
      </c>
      <c r="U15" s="4">
        <v>101.40350000000001</v>
      </c>
      <c r="V15" s="4">
        <v>286.79777777777781</v>
      </c>
    </row>
    <row r="16" spans="1:22" x14ac:dyDescent="0.25">
      <c r="A16">
        <v>7.5</v>
      </c>
      <c r="B16" s="4">
        <v>183.22555555555559</v>
      </c>
      <c r="C16" s="4">
        <v>297.08945454545449</v>
      </c>
      <c r="D16" s="4">
        <v>217.81066666666666</v>
      </c>
      <c r="E16" s="4">
        <v>162.12200000000001</v>
      </c>
      <c r="F16" s="4">
        <v>328.75311111111114</v>
      </c>
      <c r="G16" s="4">
        <v>291.12377777777778</v>
      </c>
      <c r="H16" s="4">
        <v>225.93622222222223</v>
      </c>
      <c r="I16" s="4">
        <v>232.32222222222225</v>
      </c>
      <c r="J16" s="4">
        <v>205.06155555555557</v>
      </c>
      <c r="K16" s="4">
        <v>181.37155555555557</v>
      </c>
      <c r="L16" s="4">
        <v>448.94890909090907</v>
      </c>
      <c r="M16" s="4">
        <v>294.71733333333333</v>
      </c>
      <c r="N16" s="4">
        <v>43.351555555555564</v>
      </c>
      <c r="O16" s="4">
        <v>398.79311111111116</v>
      </c>
      <c r="P16" s="4">
        <v>156.83466666666669</v>
      </c>
      <c r="Q16" s="4">
        <v>413.41911111111119</v>
      </c>
      <c r="R16" s="4">
        <v>259.69733333333335</v>
      </c>
      <c r="S16" s="4">
        <v>442.2362222222223</v>
      </c>
      <c r="T16" s="4">
        <v>220.78622222222222</v>
      </c>
      <c r="U16" s="4">
        <v>101.99574999999999</v>
      </c>
      <c r="V16" s="4">
        <v>297.78444444444449</v>
      </c>
    </row>
    <row r="17" spans="1:22" x14ac:dyDescent="0.25">
      <c r="A17">
        <v>8</v>
      </c>
      <c r="B17" s="4">
        <v>187.18533333333335</v>
      </c>
      <c r="C17" s="4">
        <v>312.85781818181817</v>
      </c>
      <c r="D17" s="4">
        <v>225.79888888888894</v>
      </c>
      <c r="E17" s="4">
        <v>166.26488888888892</v>
      </c>
      <c r="F17" s="4">
        <v>336.97022222222222</v>
      </c>
      <c r="G17" s="4">
        <v>301.83577777777782</v>
      </c>
      <c r="H17" s="4">
        <v>234.63400000000004</v>
      </c>
      <c r="I17" s="4">
        <v>238.54800000000003</v>
      </c>
      <c r="J17" s="4">
        <v>211.69933333333333</v>
      </c>
      <c r="K17" s="4">
        <v>188.26111111111115</v>
      </c>
      <c r="L17" s="4">
        <v>464.13672727272723</v>
      </c>
      <c r="M17" s="4">
        <v>300.71422222222225</v>
      </c>
      <c r="N17" s="4">
        <v>43.649111111111111</v>
      </c>
      <c r="O17" s="4">
        <v>410.32911111111122</v>
      </c>
      <c r="P17" s="4">
        <v>159.9246666666667</v>
      </c>
      <c r="Q17" s="4">
        <v>421.45311111111113</v>
      </c>
      <c r="R17" s="4">
        <v>265.64844444444452</v>
      </c>
      <c r="S17" s="4">
        <v>453.40600000000006</v>
      </c>
      <c r="T17" s="4">
        <v>229.87311111111114</v>
      </c>
      <c r="U17" s="4">
        <v>102.6395</v>
      </c>
      <c r="V17" s="4">
        <v>308.74822222222218</v>
      </c>
    </row>
    <row r="18" spans="1:22" x14ac:dyDescent="0.25">
      <c r="A18">
        <v>8.5</v>
      </c>
      <c r="B18" s="4">
        <v>191.12222222222223</v>
      </c>
      <c r="C18" s="4">
        <v>315.85418181818181</v>
      </c>
      <c r="D18" s="4">
        <v>233.78711111111113</v>
      </c>
      <c r="E18" s="4">
        <v>170.4077777777778</v>
      </c>
      <c r="F18" s="4">
        <v>345.14155555555556</v>
      </c>
      <c r="G18" s="4">
        <v>312.57066666666668</v>
      </c>
      <c r="H18" s="4">
        <v>243.28600000000006</v>
      </c>
      <c r="I18" s="4">
        <v>244.75088888888894</v>
      </c>
      <c r="J18" s="4">
        <v>218.36000000000004</v>
      </c>
      <c r="K18" s="4">
        <v>195.17355555555559</v>
      </c>
      <c r="L18" s="4">
        <v>479.30581818181815</v>
      </c>
      <c r="M18" s="4">
        <v>306.66533333333336</v>
      </c>
      <c r="N18" s="4">
        <v>43.900888888888893</v>
      </c>
      <c r="O18" s="4">
        <v>421.86511111111116</v>
      </c>
      <c r="P18" s="4">
        <v>163.06044444444444</v>
      </c>
      <c r="Q18" s="4">
        <v>429.44133333333343</v>
      </c>
      <c r="R18" s="4">
        <v>271.62244444444451</v>
      </c>
      <c r="S18" s="4">
        <v>464.5986666666667</v>
      </c>
      <c r="T18" s="4">
        <v>238.91422222222226</v>
      </c>
      <c r="U18" s="4">
        <v>103.23175000000001</v>
      </c>
      <c r="V18" s="4">
        <v>319.73488888888897</v>
      </c>
    </row>
    <row r="19" spans="1:22" x14ac:dyDescent="0.25">
      <c r="A19">
        <v>9</v>
      </c>
      <c r="B19" s="4">
        <v>195.03622222222222</v>
      </c>
      <c r="C19" s="4">
        <v>317.25872727272724</v>
      </c>
      <c r="D19" s="4">
        <v>241.77533333333335</v>
      </c>
      <c r="E19" s="4">
        <v>174.5506666666667</v>
      </c>
      <c r="F19" s="4">
        <v>353.35866666666669</v>
      </c>
      <c r="G19" s="4">
        <v>323.2597777777778</v>
      </c>
      <c r="H19" s="4">
        <v>251.96088888888892</v>
      </c>
      <c r="I19" s="4">
        <v>251.02244444444449</v>
      </c>
      <c r="J19" s="4">
        <v>224.9977777777778</v>
      </c>
      <c r="K19" s="4">
        <v>202.08600000000004</v>
      </c>
      <c r="L19" s="4">
        <v>494.28763636363635</v>
      </c>
      <c r="M19" s="4">
        <v>312.66222222222228</v>
      </c>
      <c r="N19" s="4">
        <v>44.175555555555562</v>
      </c>
      <c r="O19" s="4">
        <v>433.40111111111116</v>
      </c>
      <c r="P19" s="4">
        <v>166.17333333333335</v>
      </c>
      <c r="Q19" s="4">
        <v>437.4524444444445</v>
      </c>
      <c r="R19" s="4">
        <v>277.5506666666667</v>
      </c>
      <c r="S19" s="4">
        <v>475.76844444444458</v>
      </c>
      <c r="T19" s="4">
        <v>248.00111111111113</v>
      </c>
      <c r="U19" s="4">
        <v>103.824</v>
      </c>
      <c r="V19" s="4">
        <v>330.72155555555565</v>
      </c>
    </row>
    <row r="20" spans="1:22" x14ac:dyDescent="0.25">
      <c r="A20">
        <v>9.5</v>
      </c>
      <c r="B20" s="4">
        <v>198.97311111111114</v>
      </c>
      <c r="C20" s="4">
        <v>345.27472727272726</v>
      </c>
      <c r="D20" s="4">
        <v>249.80933333333337</v>
      </c>
      <c r="E20" s="4">
        <v>178.6706666666667</v>
      </c>
      <c r="F20" s="4">
        <v>361.57577777777783</v>
      </c>
      <c r="G20" s="4">
        <v>333.99466666666666</v>
      </c>
      <c r="H20" s="4">
        <v>260.63577777777783</v>
      </c>
      <c r="I20" s="4">
        <v>257.27111111111117</v>
      </c>
      <c r="J20" s="4">
        <v>231.63555555555558</v>
      </c>
      <c r="K20" s="4">
        <v>209.02133333333333</v>
      </c>
      <c r="L20" s="4">
        <v>508.35181818181815</v>
      </c>
      <c r="M20" s="4">
        <v>318.63622222222227</v>
      </c>
      <c r="N20" s="4">
        <v>44.450222222222237</v>
      </c>
      <c r="O20" s="4">
        <v>444.93711111111116</v>
      </c>
      <c r="P20" s="4">
        <v>169.28622222222222</v>
      </c>
      <c r="Q20" s="4">
        <v>445.46355555555562</v>
      </c>
      <c r="R20" s="4">
        <v>283.52466666666669</v>
      </c>
      <c r="S20" s="4">
        <v>486.98400000000004</v>
      </c>
      <c r="T20" s="4">
        <v>257.04222222222222</v>
      </c>
      <c r="U20" s="4">
        <v>104.44200000000001</v>
      </c>
      <c r="V20" s="4">
        <v>341.68533333333335</v>
      </c>
    </row>
    <row r="21" spans="1:22" x14ac:dyDescent="0.25">
      <c r="A21">
        <v>10</v>
      </c>
      <c r="B21" s="4">
        <v>202.88711111111112</v>
      </c>
      <c r="C21" s="4">
        <v>348.08381818181817</v>
      </c>
      <c r="D21" s="4">
        <v>257.79755555555556</v>
      </c>
      <c r="E21" s="4">
        <v>182.81355555555558</v>
      </c>
      <c r="F21" s="4">
        <v>369.7700000000001</v>
      </c>
      <c r="G21" s="4">
        <v>344.66088888888896</v>
      </c>
      <c r="H21" s="4">
        <v>269.31066666666669</v>
      </c>
      <c r="I21" s="4">
        <v>263.47400000000005</v>
      </c>
      <c r="J21" s="4">
        <v>238.29622222222227</v>
      </c>
      <c r="K21" s="4">
        <v>215.91088888888891</v>
      </c>
      <c r="L21" s="4">
        <v>522.35981818181813</v>
      </c>
      <c r="M21" s="4">
        <v>324.58733333333339</v>
      </c>
      <c r="N21" s="4">
        <v>44.747777777777785</v>
      </c>
      <c r="O21" s="4">
        <v>456.45022222222224</v>
      </c>
      <c r="P21" s="4">
        <v>172.3991111111111</v>
      </c>
      <c r="Q21" s="4">
        <v>453.47466666666674</v>
      </c>
      <c r="R21" s="4">
        <v>289.47577777777781</v>
      </c>
      <c r="S21" s="4">
        <v>498.13088888888893</v>
      </c>
      <c r="T21" s="4">
        <v>266.1062222222223</v>
      </c>
      <c r="U21" s="4">
        <v>105.05999999999999</v>
      </c>
      <c r="V21" s="4">
        <v>352.64911111111115</v>
      </c>
    </row>
    <row r="22" spans="1:22" x14ac:dyDescent="0.25">
      <c r="A22">
        <v>10.5</v>
      </c>
      <c r="B22" s="4">
        <v>204.64955555555557</v>
      </c>
      <c r="C22" s="4">
        <v>348.66436363636365</v>
      </c>
      <c r="D22" s="4">
        <v>259.03355555555561</v>
      </c>
      <c r="E22" s="4">
        <v>184.25555555555559</v>
      </c>
      <c r="F22" s="4">
        <v>371.05177777777789</v>
      </c>
      <c r="G22" s="4">
        <v>349.0097777777778</v>
      </c>
      <c r="H22" s="4">
        <v>273.24755555555555</v>
      </c>
      <c r="I22" s="4">
        <v>267.29644444444443</v>
      </c>
      <c r="J22" s="4">
        <v>244.91111111111115</v>
      </c>
      <c r="K22" s="4">
        <v>219.57311111111113</v>
      </c>
      <c r="L22" s="4">
        <v>550.20727272727265</v>
      </c>
      <c r="M22" s="4">
        <v>326.44133333333343</v>
      </c>
      <c r="N22" s="4">
        <v>45.411555555555566</v>
      </c>
      <c r="O22" s="4">
        <v>462.10377777777779</v>
      </c>
      <c r="P22" s="4">
        <v>174.57355555555557</v>
      </c>
      <c r="Q22" s="4">
        <v>460.59311111111117</v>
      </c>
      <c r="R22" s="4">
        <v>293.16088888888896</v>
      </c>
      <c r="S22" s="4">
        <v>505.20355555555562</v>
      </c>
      <c r="T22" s="4">
        <v>268.83000000000004</v>
      </c>
      <c r="U22" s="4">
        <v>106.60499999999999</v>
      </c>
      <c r="V22" s="4">
        <v>362.01066666666668</v>
      </c>
    </row>
    <row r="23" spans="1:22" x14ac:dyDescent="0.25">
      <c r="A23">
        <v>11</v>
      </c>
      <c r="B23" s="4">
        <v>206.41200000000003</v>
      </c>
      <c r="C23" s="4">
        <v>352.82181818181817</v>
      </c>
      <c r="D23" s="4">
        <v>260.24666666666667</v>
      </c>
      <c r="E23" s="4">
        <v>185.69755555555557</v>
      </c>
      <c r="F23" s="4">
        <v>372.33355555555556</v>
      </c>
      <c r="G23" s="4">
        <v>353.33577777777782</v>
      </c>
      <c r="H23" s="4">
        <v>277.18444444444447</v>
      </c>
      <c r="I23" s="4">
        <v>271.07311111111113</v>
      </c>
      <c r="J23" s="4">
        <v>251.54888888888894</v>
      </c>
      <c r="K23" s="4">
        <v>223.23533333333336</v>
      </c>
      <c r="L23" s="4">
        <v>564.08418181818183</v>
      </c>
      <c r="M23" s="4">
        <v>328.27244444444443</v>
      </c>
      <c r="N23" s="4">
        <v>46.098222222222226</v>
      </c>
      <c r="O23" s="4">
        <v>467.71155555555566</v>
      </c>
      <c r="P23" s="4">
        <v>176.74800000000002</v>
      </c>
      <c r="Q23" s="4">
        <v>467.71155555555566</v>
      </c>
      <c r="R23" s="4">
        <v>296.84600000000006</v>
      </c>
      <c r="S23" s="4">
        <v>512.27622222222226</v>
      </c>
      <c r="T23" s="4">
        <v>271.57666666666671</v>
      </c>
      <c r="U23" s="4">
        <v>108.09849999999999</v>
      </c>
      <c r="V23" s="4">
        <v>371.37222222222226</v>
      </c>
    </row>
    <row r="24" spans="1:22" x14ac:dyDescent="0.25">
      <c r="A24">
        <v>11.5</v>
      </c>
      <c r="B24" s="4">
        <v>208.17444444444448</v>
      </c>
      <c r="C24" s="4">
        <v>435.82109090909086</v>
      </c>
      <c r="D24" s="4">
        <v>261.45977777777784</v>
      </c>
      <c r="E24" s="4">
        <v>187.1166666666667</v>
      </c>
      <c r="F24" s="4">
        <v>373.59244444444448</v>
      </c>
      <c r="G24" s="4">
        <v>357.68466666666671</v>
      </c>
      <c r="H24" s="4">
        <v>281.09844444444451</v>
      </c>
      <c r="I24" s="4">
        <v>274.84977777777783</v>
      </c>
      <c r="J24" s="4">
        <v>258.18666666666667</v>
      </c>
      <c r="K24" s="4">
        <v>226.89755555555556</v>
      </c>
      <c r="L24" s="4">
        <v>578.22327272727273</v>
      </c>
      <c r="M24" s="4">
        <v>330.12644444444447</v>
      </c>
      <c r="N24" s="4">
        <v>46.739111111111121</v>
      </c>
      <c r="O24" s="4">
        <v>473.34222222222229</v>
      </c>
      <c r="P24" s="4">
        <v>178.92244444444447</v>
      </c>
      <c r="Q24" s="4">
        <v>474.83</v>
      </c>
      <c r="R24" s="4">
        <v>300.55400000000003</v>
      </c>
      <c r="S24" s="4">
        <v>519.34888888888895</v>
      </c>
      <c r="T24" s="4">
        <v>274.30044444444445</v>
      </c>
      <c r="U24" s="4">
        <v>109.61775</v>
      </c>
      <c r="V24" s="4">
        <v>380.73377777777785</v>
      </c>
    </row>
    <row r="25" spans="1:22" x14ac:dyDescent="0.25">
      <c r="A25">
        <v>12</v>
      </c>
      <c r="B25" s="4">
        <v>209.93688888888892</v>
      </c>
      <c r="C25" s="4">
        <v>444.11727272727268</v>
      </c>
      <c r="D25" s="4">
        <v>262.69577777777778</v>
      </c>
      <c r="E25" s="4">
        <v>188.55866666666668</v>
      </c>
      <c r="F25" s="4">
        <v>374.87422222222227</v>
      </c>
      <c r="G25" s="4">
        <v>362.01066666666668</v>
      </c>
      <c r="H25" s="4">
        <v>285.03533333333337</v>
      </c>
      <c r="I25" s="4">
        <v>278.67222222222227</v>
      </c>
      <c r="J25" s="4">
        <v>264.84733333333332</v>
      </c>
      <c r="K25" s="4">
        <v>230.53688888888894</v>
      </c>
      <c r="L25" s="4">
        <v>592.04399999999998</v>
      </c>
      <c r="M25" s="4">
        <v>331.95755555555564</v>
      </c>
      <c r="N25" s="4">
        <v>47.448666666666668</v>
      </c>
      <c r="O25" s="4">
        <v>478.9957777777779</v>
      </c>
      <c r="P25" s="4">
        <v>181.07400000000001</v>
      </c>
      <c r="Q25" s="4">
        <v>481.97133333333335</v>
      </c>
      <c r="R25" s="4">
        <v>304.23911111111113</v>
      </c>
      <c r="S25" s="4">
        <v>526.39866666666671</v>
      </c>
      <c r="T25" s="4">
        <v>277.02422222222225</v>
      </c>
      <c r="U25" s="4">
        <v>111.16275</v>
      </c>
      <c r="V25" s="4">
        <v>390.07244444444444</v>
      </c>
    </row>
    <row r="26" spans="1:22" x14ac:dyDescent="0.25">
      <c r="A26">
        <v>12.5</v>
      </c>
      <c r="B26" s="4">
        <v>211.69933333333333</v>
      </c>
      <c r="C26" s="4">
        <v>456.77690909090904</v>
      </c>
      <c r="D26" s="4">
        <v>263.88600000000008</v>
      </c>
      <c r="E26" s="4">
        <v>190.00066666666669</v>
      </c>
      <c r="F26" s="4">
        <v>376.15600000000006</v>
      </c>
      <c r="G26" s="4">
        <v>366.38244444444445</v>
      </c>
      <c r="H26" s="4">
        <v>288.94933333333336</v>
      </c>
      <c r="I26" s="4">
        <v>282.44888888888897</v>
      </c>
      <c r="J26" s="4">
        <v>271.48511111111111</v>
      </c>
      <c r="K26" s="4">
        <v>234.22200000000001</v>
      </c>
      <c r="L26" s="4">
        <v>606.08945454545449</v>
      </c>
      <c r="M26" s="4">
        <v>333.78866666666676</v>
      </c>
      <c r="N26" s="4">
        <v>48.112444444444449</v>
      </c>
      <c r="O26" s="4">
        <v>484.62644444444447</v>
      </c>
      <c r="P26" s="4">
        <v>183.22555555555559</v>
      </c>
      <c r="Q26" s="4">
        <v>489.08977777777784</v>
      </c>
      <c r="R26" s="4">
        <v>307.92422222222223</v>
      </c>
      <c r="S26" s="4">
        <v>533.4713333333334</v>
      </c>
      <c r="T26" s="4">
        <v>279.77088888888892</v>
      </c>
      <c r="U26" s="4">
        <v>112.65625</v>
      </c>
      <c r="V26" s="4">
        <v>399.43400000000003</v>
      </c>
    </row>
    <row r="27" spans="1:22" x14ac:dyDescent="0.25">
      <c r="A27">
        <v>13</v>
      </c>
      <c r="B27" s="4">
        <v>213.4617777777778</v>
      </c>
      <c r="C27" s="4">
        <v>458.03163636363638</v>
      </c>
      <c r="D27" s="4">
        <v>265.09911111111114</v>
      </c>
      <c r="E27" s="4">
        <v>191.39688888888892</v>
      </c>
      <c r="F27" s="4">
        <v>377.43777777777785</v>
      </c>
      <c r="G27" s="4">
        <v>370.6855555555556</v>
      </c>
      <c r="H27" s="4">
        <v>292.88622222222222</v>
      </c>
      <c r="I27" s="4">
        <v>286.24844444444449</v>
      </c>
      <c r="J27" s="4">
        <v>278.12288888888889</v>
      </c>
      <c r="K27" s="4">
        <v>237.86133333333336</v>
      </c>
      <c r="L27" s="4">
        <v>620.32218181818178</v>
      </c>
      <c r="M27" s="4">
        <v>335.64266666666668</v>
      </c>
      <c r="N27" s="4">
        <v>48.799111111111117</v>
      </c>
      <c r="O27" s="4">
        <v>490.25711111111116</v>
      </c>
      <c r="P27" s="4">
        <v>185.42288888888891</v>
      </c>
      <c r="Q27" s="4">
        <v>496.20822222222228</v>
      </c>
      <c r="R27" s="4">
        <v>311.60933333333338</v>
      </c>
      <c r="S27" s="4">
        <v>540.5440000000001</v>
      </c>
      <c r="T27" s="4">
        <v>282.49466666666672</v>
      </c>
      <c r="U27" s="4">
        <v>114.22699999999999</v>
      </c>
      <c r="V27" s="4">
        <v>408.79555555555561</v>
      </c>
    </row>
    <row r="28" spans="1:22" x14ac:dyDescent="0.25">
      <c r="A28">
        <v>13.5</v>
      </c>
      <c r="B28" s="4">
        <v>215.24711111111117</v>
      </c>
      <c r="C28" s="4">
        <v>463.4250909090909</v>
      </c>
      <c r="D28" s="4">
        <v>266.33511111111113</v>
      </c>
      <c r="E28" s="4">
        <v>192.8388888888889</v>
      </c>
      <c r="F28" s="4">
        <v>378.69666666666672</v>
      </c>
      <c r="G28" s="4">
        <v>375.01155555555562</v>
      </c>
      <c r="H28" s="4">
        <v>296.84600000000006</v>
      </c>
      <c r="I28" s="4">
        <v>290.04800000000006</v>
      </c>
      <c r="J28" s="4">
        <v>284.76066666666668</v>
      </c>
      <c r="K28" s="4">
        <v>241.54644444444449</v>
      </c>
      <c r="L28" s="4">
        <v>634.57363636363641</v>
      </c>
      <c r="M28" s="4">
        <v>337.4737777777778</v>
      </c>
      <c r="N28" s="4">
        <v>49.485777777777784</v>
      </c>
      <c r="O28" s="4">
        <v>495.88777777777784</v>
      </c>
      <c r="P28" s="4">
        <v>187.59733333333332</v>
      </c>
      <c r="Q28" s="4">
        <v>503.34955555555558</v>
      </c>
      <c r="R28" s="4">
        <v>315.29444444444448</v>
      </c>
      <c r="S28" s="4">
        <v>547.59377777777786</v>
      </c>
      <c r="T28" s="4">
        <v>285.21844444444451</v>
      </c>
      <c r="U28" s="4">
        <v>115.74625</v>
      </c>
      <c r="V28" s="4">
        <v>418.15711111111113</v>
      </c>
    </row>
    <row r="29" spans="1:22" x14ac:dyDescent="0.25">
      <c r="A29">
        <v>14</v>
      </c>
      <c r="B29" s="4">
        <v>217.00955555555561</v>
      </c>
      <c r="C29" s="4">
        <v>464.60490909090908</v>
      </c>
      <c r="D29" s="4">
        <v>267.52533333333338</v>
      </c>
      <c r="E29" s="4">
        <v>194.28088888888891</v>
      </c>
      <c r="F29" s="4">
        <v>379.97844444444451</v>
      </c>
      <c r="G29" s="4">
        <v>379.36044444444451</v>
      </c>
      <c r="H29" s="4">
        <v>300.76000000000005</v>
      </c>
      <c r="I29" s="4">
        <v>293.84755555555557</v>
      </c>
      <c r="J29" s="4">
        <v>291.39844444444452</v>
      </c>
      <c r="K29" s="4">
        <v>245.18577777777782</v>
      </c>
      <c r="L29" s="4">
        <v>648.75018181818189</v>
      </c>
      <c r="M29" s="4">
        <v>339.28200000000004</v>
      </c>
      <c r="N29" s="4">
        <v>50.149555555555565</v>
      </c>
      <c r="O29" s="4">
        <v>501.51844444444458</v>
      </c>
      <c r="P29" s="4">
        <v>189.74888888888893</v>
      </c>
      <c r="Q29" s="4">
        <v>510.44511111111115</v>
      </c>
      <c r="R29" s="4">
        <v>319.00244444444451</v>
      </c>
      <c r="S29" s="4">
        <v>554.66644444444455</v>
      </c>
      <c r="T29" s="4">
        <v>287.98800000000006</v>
      </c>
      <c r="U29" s="4">
        <v>117.23975</v>
      </c>
      <c r="V29" s="4">
        <v>427.49577777777785</v>
      </c>
    </row>
    <row r="30" spans="1:22" x14ac:dyDescent="0.25">
      <c r="A30">
        <v>14.5</v>
      </c>
      <c r="B30" s="4">
        <v>218.77200000000002</v>
      </c>
      <c r="C30" s="4">
        <v>488.14509090909092</v>
      </c>
      <c r="D30" s="4">
        <v>268.78422222222224</v>
      </c>
      <c r="E30" s="4">
        <v>195.72288888888892</v>
      </c>
      <c r="F30" s="4">
        <v>381.26022222222224</v>
      </c>
      <c r="G30" s="4">
        <v>383.70933333333335</v>
      </c>
      <c r="H30" s="4">
        <v>304.69688888888891</v>
      </c>
      <c r="I30" s="4">
        <v>297.62422222222227</v>
      </c>
      <c r="J30" s="4">
        <v>298.05911111111112</v>
      </c>
      <c r="K30" s="4">
        <v>248.84800000000004</v>
      </c>
      <c r="L30" s="4">
        <v>663.00163636363629</v>
      </c>
      <c r="M30" s="4">
        <v>341.13600000000002</v>
      </c>
      <c r="N30" s="4">
        <v>50.81333333333334</v>
      </c>
      <c r="O30" s="4">
        <v>507.12622222222228</v>
      </c>
      <c r="P30" s="4">
        <v>191.92333333333335</v>
      </c>
      <c r="Q30" s="4">
        <v>517.56355555555558</v>
      </c>
      <c r="R30" s="4">
        <v>322.68755555555555</v>
      </c>
      <c r="S30" s="4">
        <v>561.76200000000006</v>
      </c>
      <c r="T30" s="4">
        <v>290.7117777777778</v>
      </c>
      <c r="U30" s="4">
        <v>118.78475</v>
      </c>
      <c r="V30" s="4">
        <v>436.81155555555563</v>
      </c>
    </row>
    <row r="31" spans="1:22" x14ac:dyDescent="0.25">
      <c r="A31">
        <v>15</v>
      </c>
      <c r="B31" s="4">
        <v>220.51155555555562</v>
      </c>
      <c r="C31" s="4">
        <v>501.46018181818175</v>
      </c>
      <c r="D31" s="4">
        <v>269.99733333333336</v>
      </c>
      <c r="E31" s="4">
        <v>197.16488888888892</v>
      </c>
      <c r="F31" s="4">
        <v>382.54200000000003</v>
      </c>
      <c r="G31" s="4">
        <v>388.05822222222224</v>
      </c>
      <c r="H31" s="4">
        <v>308.61088888888895</v>
      </c>
      <c r="I31" s="4">
        <v>301.44666666666672</v>
      </c>
      <c r="J31" s="4">
        <v>304.69688888888891</v>
      </c>
      <c r="K31" s="4">
        <v>252.51022222222224</v>
      </c>
      <c r="L31" s="4">
        <v>691.4858181818181</v>
      </c>
      <c r="M31" s="4">
        <v>342.96711111111114</v>
      </c>
      <c r="N31" s="4">
        <v>51.500000000000007</v>
      </c>
      <c r="O31" s="4">
        <v>512.75688888888897</v>
      </c>
      <c r="P31" s="4">
        <v>194.12066666666669</v>
      </c>
      <c r="Q31" s="4">
        <v>524.68200000000002</v>
      </c>
      <c r="R31" s="4">
        <v>326.34977777777783</v>
      </c>
      <c r="S31" s="4">
        <v>568.78888888888901</v>
      </c>
      <c r="T31" s="4">
        <v>293.4355555555556</v>
      </c>
      <c r="U31" s="4">
        <v>120.304</v>
      </c>
      <c r="V31" s="4">
        <v>446.19600000000008</v>
      </c>
    </row>
    <row r="32" spans="1:22" x14ac:dyDescent="0.25">
      <c r="A32">
        <v>15.5</v>
      </c>
      <c r="B32" s="4">
        <v>222.27400000000003</v>
      </c>
      <c r="C32" s="4">
        <v>501.70363636363629</v>
      </c>
      <c r="D32" s="4">
        <v>271.21044444444448</v>
      </c>
      <c r="E32" s="4">
        <v>198.6068888888889</v>
      </c>
      <c r="F32" s="4">
        <v>383.80088888888895</v>
      </c>
      <c r="G32" s="4">
        <v>392.38422222222232</v>
      </c>
      <c r="H32" s="4">
        <v>312.57066666666668</v>
      </c>
      <c r="I32" s="4">
        <v>305.22333333333336</v>
      </c>
      <c r="J32" s="4">
        <v>311.35755555555562</v>
      </c>
      <c r="K32" s="4">
        <v>256.14955555555559</v>
      </c>
      <c r="L32" s="4">
        <v>705.73727272727274</v>
      </c>
      <c r="M32" s="4">
        <v>344.82111111111118</v>
      </c>
      <c r="N32" s="4">
        <v>52.186666666666675</v>
      </c>
      <c r="O32" s="4">
        <v>518.38755555555554</v>
      </c>
      <c r="P32" s="4">
        <v>196.24933333333334</v>
      </c>
      <c r="Q32" s="4">
        <v>531.82333333333338</v>
      </c>
      <c r="R32" s="4">
        <v>330.03488888888893</v>
      </c>
      <c r="S32" s="4">
        <v>575.8615555555557</v>
      </c>
      <c r="T32" s="4">
        <v>296.18222222222226</v>
      </c>
      <c r="U32" s="4">
        <v>121.82325000000002</v>
      </c>
      <c r="V32" s="4">
        <v>455.53466666666674</v>
      </c>
    </row>
    <row r="33" spans="1:22" x14ac:dyDescent="0.25">
      <c r="A33">
        <v>16</v>
      </c>
      <c r="B33" s="4">
        <v>224.03644444444447</v>
      </c>
      <c r="C33" s="4">
        <v>502.05945454545446</v>
      </c>
      <c r="D33" s="4">
        <v>272.44644444444447</v>
      </c>
      <c r="E33" s="4">
        <v>200.02600000000001</v>
      </c>
      <c r="F33" s="4">
        <v>385.08266666666674</v>
      </c>
      <c r="G33" s="4">
        <v>396.73311111111121</v>
      </c>
      <c r="H33" s="4">
        <v>316.48466666666673</v>
      </c>
      <c r="I33" s="4">
        <v>309.0457777777778</v>
      </c>
      <c r="J33" s="4">
        <v>317.97244444444448</v>
      </c>
      <c r="K33" s="4">
        <v>259.81177777777782</v>
      </c>
      <c r="L33" s="4">
        <v>720.00745454545449</v>
      </c>
      <c r="M33" s="4">
        <v>346.65222222222224</v>
      </c>
      <c r="N33" s="4">
        <v>52.873333333333342</v>
      </c>
      <c r="O33" s="4">
        <v>524.01822222222222</v>
      </c>
      <c r="P33" s="4">
        <v>198.42377777777779</v>
      </c>
      <c r="Q33" s="4">
        <v>538.94177777777793</v>
      </c>
      <c r="R33" s="4">
        <v>333.7428888888889</v>
      </c>
      <c r="S33" s="4">
        <v>582.9571111111112</v>
      </c>
      <c r="T33" s="4">
        <v>298.88311111111119</v>
      </c>
      <c r="U33" s="4">
        <v>123.36824999999999</v>
      </c>
      <c r="V33" s="4">
        <v>464.89622222222226</v>
      </c>
    </row>
    <row r="34" spans="1:22" x14ac:dyDescent="0.25">
      <c r="A34">
        <v>16.5</v>
      </c>
      <c r="B34" s="4">
        <v>225.79888888888894</v>
      </c>
      <c r="C34" s="4">
        <v>508.8012727272727</v>
      </c>
      <c r="D34" s="4">
        <v>273.65955555555558</v>
      </c>
      <c r="E34" s="4">
        <v>201.44511111111115</v>
      </c>
      <c r="F34" s="4">
        <v>386.36444444444453</v>
      </c>
      <c r="G34" s="4">
        <v>401.03622222222231</v>
      </c>
      <c r="H34" s="4">
        <v>320.42155555555564</v>
      </c>
      <c r="I34" s="4">
        <v>312.82244444444444</v>
      </c>
      <c r="J34" s="4">
        <v>324.61022222222226</v>
      </c>
      <c r="K34" s="4">
        <v>263.47400000000005</v>
      </c>
      <c r="L34" s="4">
        <v>734.22145454545443</v>
      </c>
      <c r="M34" s="4">
        <v>348.50622222222222</v>
      </c>
      <c r="N34" s="4">
        <v>53.537111111111116</v>
      </c>
      <c r="O34" s="4">
        <v>529.62600000000009</v>
      </c>
      <c r="P34" s="4">
        <v>200.59822222222226</v>
      </c>
      <c r="Q34" s="4">
        <v>546.03733333333344</v>
      </c>
      <c r="R34" s="4">
        <v>337.42800000000005</v>
      </c>
      <c r="S34" s="4">
        <v>590.00688888888885</v>
      </c>
      <c r="T34" s="4">
        <v>301.62977777777786</v>
      </c>
      <c r="U34" s="4">
        <v>124.8875</v>
      </c>
      <c r="V34" s="4">
        <v>474.23488888888897</v>
      </c>
    </row>
    <row r="35" spans="1:22" x14ac:dyDescent="0.25">
      <c r="A35">
        <v>17</v>
      </c>
      <c r="B35" s="4">
        <v>227.56133333333338</v>
      </c>
      <c r="C35" s="4">
        <v>538.14690909090916</v>
      </c>
      <c r="D35" s="4">
        <v>274.84977777777783</v>
      </c>
      <c r="E35" s="4">
        <v>202.86422222222225</v>
      </c>
      <c r="F35" s="4">
        <v>387.64622222222226</v>
      </c>
      <c r="G35" s="4">
        <v>405.40800000000002</v>
      </c>
      <c r="H35" s="4">
        <v>324.3584444444445</v>
      </c>
      <c r="I35" s="4">
        <v>316.62200000000007</v>
      </c>
      <c r="J35" s="4">
        <v>331.24800000000005</v>
      </c>
      <c r="K35" s="4">
        <v>267.15911111111114</v>
      </c>
      <c r="L35" s="4">
        <v>748.41672727272714</v>
      </c>
      <c r="M35" s="4">
        <v>350.33733333333339</v>
      </c>
      <c r="N35" s="4">
        <v>54.223777777777791</v>
      </c>
      <c r="O35" s="4">
        <v>535.2795555555557</v>
      </c>
      <c r="P35" s="4">
        <v>202.74977777777781</v>
      </c>
      <c r="Q35" s="4">
        <v>553.17866666666669</v>
      </c>
      <c r="R35" s="4">
        <v>341.09022222222228</v>
      </c>
      <c r="S35" s="4">
        <v>597.05666666666673</v>
      </c>
      <c r="T35" s="4">
        <v>304.37644444444447</v>
      </c>
      <c r="U35" s="4">
        <v>126.40675000000002</v>
      </c>
      <c r="V35" s="4">
        <v>483.61933333333337</v>
      </c>
    </row>
    <row r="36" spans="1:22" x14ac:dyDescent="0.25">
      <c r="A36">
        <v>17.5</v>
      </c>
      <c r="B36" s="4">
        <v>229.32377777777782</v>
      </c>
      <c r="C36" s="4">
        <v>546.25581818181809</v>
      </c>
      <c r="D36" s="4">
        <v>276.08577777777782</v>
      </c>
      <c r="E36" s="4">
        <v>204.30622222222226</v>
      </c>
      <c r="F36" s="4">
        <v>388.92800000000005</v>
      </c>
      <c r="G36" s="4">
        <v>409.73400000000004</v>
      </c>
      <c r="H36" s="4">
        <v>328.24955555555562</v>
      </c>
      <c r="I36" s="4">
        <v>320.42155555555564</v>
      </c>
      <c r="J36" s="4">
        <v>337.88577777777783</v>
      </c>
      <c r="K36" s="4">
        <v>270.7984444444445</v>
      </c>
      <c r="L36" s="4">
        <v>762.7805454545454</v>
      </c>
      <c r="M36" s="4">
        <v>352.1684444444445</v>
      </c>
      <c r="N36" s="4">
        <v>54.887555555555565</v>
      </c>
      <c r="O36" s="4">
        <v>540.88733333333346</v>
      </c>
      <c r="P36" s="4">
        <v>204.92422222222226</v>
      </c>
      <c r="Q36" s="4">
        <v>560.29711111111112</v>
      </c>
      <c r="R36" s="4">
        <v>344.79822222222219</v>
      </c>
      <c r="S36" s="4">
        <v>604.15222222222224</v>
      </c>
      <c r="T36" s="4">
        <v>307.0773333333334</v>
      </c>
      <c r="U36" s="4">
        <v>127.92599999999999</v>
      </c>
      <c r="V36" s="4">
        <v>492.95800000000008</v>
      </c>
    </row>
    <row r="37" spans="1:22" x14ac:dyDescent="0.25">
      <c r="A37">
        <v>18</v>
      </c>
      <c r="B37" s="4">
        <v>231.10911111111113</v>
      </c>
      <c r="C37" s="4">
        <v>565.82581818181814</v>
      </c>
      <c r="D37" s="4">
        <v>277.32177777777781</v>
      </c>
      <c r="E37" s="4">
        <v>205.77111111111114</v>
      </c>
      <c r="F37" s="4">
        <v>390.18688888888892</v>
      </c>
      <c r="G37" s="4">
        <v>414.06000000000006</v>
      </c>
      <c r="H37" s="4">
        <v>332.20933333333335</v>
      </c>
      <c r="I37" s="4">
        <v>324.19822222222223</v>
      </c>
      <c r="J37" s="4">
        <v>344.52355555555562</v>
      </c>
      <c r="K37" s="4">
        <v>274.46066666666673</v>
      </c>
      <c r="L37" s="4">
        <v>777.03200000000004</v>
      </c>
      <c r="M37" s="4">
        <v>353.99955555555562</v>
      </c>
      <c r="N37" s="4">
        <v>55.574222222222232</v>
      </c>
      <c r="O37" s="4">
        <v>546.51800000000003</v>
      </c>
      <c r="P37" s="4">
        <v>207.0986666666667</v>
      </c>
      <c r="Q37" s="4">
        <v>567.41555555555556</v>
      </c>
      <c r="R37" s="4">
        <v>348.48333333333341</v>
      </c>
      <c r="S37" s="4">
        <v>611.202</v>
      </c>
      <c r="T37" s="4">
        <v>309.82400000000007</v>
      </c>
      <c r="U37" s="4">
        <v>129.44524999999999</v>
      </c>
      <c r="V37" s="4">
        <v>502.31955555555567</v>
      </c>
    </row>
    <row r="38" spans="1:22" x14ac:dyDescent="0.25">
      <c r="A38">
        <v>18.5</v>
      </c>
      <c r="B38" s="4">
        <v>232.8486666666667</v>
      </c>
      <c r="C38" s="4">
        <v>567.7921818181818</v>
      </c>
      <c r="D38" s="4">
        <v>278.53488888888887</v>
      </c>
      <c r="E38" s="4">
        <v>207.19022222222225</v>
      </c>
      <c r="F38" s="4">
        <v>391.46866666666671</v>
      </c>
      <c r="G38" s="4">
        <v>418.40888888888895</v>
      </c>
      <c r="H38" s="4">
        <v>336.12333333333339</v>
      </c>
      <c r="I38" s="4">
        <v>327.99777777777786</v>
      </c>
      <c r="J38" s="4">
        <v>351.18422222222227</v>
      </c>
      <c r="K38" s="4">
        <v>278.12288888888889</v>
      </c>
      <c r="L38" s="4">
        <v>791.07745454545454</v>
      </c>
      <c r="M38" s="4">
        <v>355.8535555555556</v>
      </c>
      <c r="N38" s="4">
        <v>56.238000000000014</v>
      </c>
      <c r="O38" s="4">
        <v>552.17155555555564</v>
      </c>
      <c r="P38" s="4">
        <v>209.25022222222225</v>
      </c>
      <c r="Q38" s="4">
        <v>574.55688888888903</v>
      </c>
      <c r="R38" s="4">
        <v>352.1684444444445</v>
      </c>
      <c r="S38" s="4">
        <v>618.2746666666668</v>
      </c>
      <c r="T38" s="4">
        <v>312.57066666666668</v>
      </c>
      <c r="U38" s="4">
        <v>130.96449999999999</v>
      </c>
      <c r="V38" s="4">
        <v>511.65822222222226</v>
      </c>
    </row>
    <row r="39" spans="1:22" x14ac:dyDescent="0.25">
      <c r="A39">
        <v>19</v>
      </c>
      <c r="B39" s="4">
        <v>234.63400000000004</v>
      </c>
      <c r="C39" s="4">
        <v>568.5412727272726</v>
      </c>
      <c r="D39" s="4">
        <v>279.74800000000005</v>
      </c>
      <c r="E39" s="4">
        <v>208.63222222222228</v>
      </c>
      <c r="F39" s="4">
        <v>392.77333333333337</v>
      </c>
      <c r="G39" s="4">
        <v>422.75777777777779</v>
      </c>
      <c r="H39" s="4">
        <v>340.06022222222225</v>
      </c>
      <c r="I39" s="4">
        <v>331.79733333333337</v>
      </c>
      <c r="J39" s="4">
        <v>357.82200000000006</v>
      </c>
      <c r="K39" s="4">
        <v>281.78511111111112</v>
      </c>
      <c r="L39" s="4">
        <v>805.46</v>
      </c>
      <c r="M39" s="4">
        <v>357.68466666666671</v>
      </c>
      <c r="N39" s="4">
        <v>56.924666666666674</v>
      </c>
      <c r="O39" s="4">
        <v>557.7793333333334</v>
      </c>
      <c r="P39" s="4">
        <v>211.44755555555557</v>
      </c>
      <c r="Q39" s="4">
        <v>581.65244444444454</v>
      </c>
      <c r="R39" s="4">
        <v>355.8535555555556</v>
      </c>
      <c r="S39" s="4">
        <v>625.34733333333338</v>
      </c>
      <c r="T39" s="4">
        <v>315.29444444444448</v>
      </c>
      <c r="U39" s="4">
        <v>132.5095</v>
      </c>
      <c r="V39" s="4">
        <v>520.99688888888898</v>
      </c>
    </row>
    <row r="40" spans="1:22" x14ac:dyDescent="0.25">
      <c r="A40">
        <v>19.5</v>
      </c>
      <c r="B40" s="4">
        <v>236.39644444444448</v>
      </c>
      <c r="C40" s="4">
        <v>583.35454545454547</v>
      </c>
      <c r="D40" s="4">
        <v>280.96111111111117</v>
      </c>
      <c r="E40" s="4">
        <v>210.05133333333333</v>
      </c>
      <c r="F40" s="4">
        <v>394.03222222222229</v>
      </c>
      <c r="G40" s="4">
        <v>427.06088888888894</v>
      </c>
      <c r="H40" s="4">
        <v>343.99711111111117</v>
      </c>
      <c r="I40" s="4">
        <v>335.59688888888894</v>
      </c>
      <c r="J40" s="4">
        <v>364.45977777777779</v>
      </c>
      <c r="K40" s="4">
        <v>285.44733333333335</v>
      </c>
      <c r="L40" s="4">
        <v>819.7301818181819</v>
      </c>
      <c r="M40" s="4">
        <v>359.53866666666676</v>
      </c>
      <c r="N40" s="4">
        <v>57.611333333333349</v>
      </c>
      <c r="O40" s="4">
        <v>563.41000000000008</v>
      </c>
      <c r="P40" s="4">
        <v>213.62200000000001</v>
      </c>
      <c r="Q40" s="4">
        <v>588.77088888888898</v>
      </c>
      <c r="R40" s="4">
        <v>359.53866666666676</v>
      </c>
      <c r="S40" s="4">
        <v>632.39711111111126</v>
      </c>
      <c r="T40" s="4">
        <v>318.01822222222228</v>
      </c>
      <c r="U40" s="4">
        <v>134.05450000000002</v>
      </c>
      <c r="V40" s="4">
        <v>530.35844444444456</v>
      </c>
    </row>
    <row r="41" spans="1:22" x14ac:dyDescent="0.25">
      <c r="A41">
        <v>20</v>
      </c>
      <c r="B41" s="4">
        <v>238.1588888888889</v>
      </c>
      <c r="C41" s="4">
        <v>585.88272727272738</v>
      </c>
      <c r="D41" s="4">
        <v>282.19711111111116</v>
      </c>
      <c r="E41" s="4">
        <v>211.47044444444447</v>
      </c>
      <c r="F41" s="4">
        <v>395.29111111111109</v>
      </c>
      <c r="G41" s="4">
        <v>431.43266666666676</v>
      </c>
      <c r="H41" s="4">
        <v>347.93400000000003</v>
      </c>
      <c r="I41" s="4">
        <v>339.37355555555564</v>
      </c>
      <c r="J41" s="4">
        <v>371.1204444444445</v>
      </c>
      <c r="K41" s="4">
        <v>289.0866666666667</v>
      </c>
      <c r="L41" s="4">
        <v>848.28927272727276</v>
      </c>
      <c r="M41" s="4">
        <v>361.39266666666668</v>
      </c>
      <c r="N41" s="4">
        <v>58.275111111111116</v>
      </c>
      <c r="O41" s="4">
        <v>569.04066666666677</v>
      </c>
      <c r="P41" s="4">
        <v>215.77355555555559</v>
      </c>
      <c r="Q41" s="4">
        <v>595.91222222222234</v>
      </c>
      <c r="R41" s="4">
        <v>363.24666666666667</v>
      </c>
      <c r="S41" s="4">
        <v>639.49266666666665</v>
      </c>
      <c r="T41" s="4">
        <v>320.78777777777788</v>
      </c>
      <c r="U41" s="4">
        <v>135.548</v>
      </c>
      <c r="V41" s="4">
        <v>539.6971111111111</v>
      </c>
    </row>
    <row r="42" spans="1:22" x14ac:dyDescent="0.25">
      <c r="A42">
        <v>20.5</v>
      </c>
      <c r="B42" s="4">
        <v>239.92133333333334</v>
      </c>
      <c r="C42" s="4">
        <v>606.89472727272721</v>
      </c>
      <c r="D42" s="4">
        <v>283.41022222222222</v>
      </c>
      <c r="E42" s="4">
        <v>212.91244444444445</v>
      </c>
      <c r="F42" s="4">
        <v>396.57288888888894</v>
      </c>
      <c r="G42" s="4">
        <v>435.7357777777778</v>
      </c>
      <c r="H42" s="4">
        <v>351.87088888888889</v>
      </c>
      <c r="I42" s="4">
        <v>343.19600000000008</v>
      </c>
      <c r="J42" s="4">
        <v>377.73533333333336</v>
      </c>
      <c r="K42" s="4">
        <v>292.7717777777778</v>
      </c>
      <c r="L42" s="4">
        <v>862.37218181818184</v>
      </c>
      <c r="M42" s="4">
        <v>363.22377777777785</v>
      </c>
      <c r="N42" s="4">
        <v>58.96177777777779</v>
      </c>
      <c r="O42" s="4">
        <v>574.67133333333345</v>
      </c>
      <c r="P42" s="4">
        <v>217.94800000000004</v>
      </c>
      <c r="Q42" s="4">
        <v>603.03066666666666</v>
      </c>
      <c r="R42" s="4">
        <v>366.90888888888895</v>
      </c>
      <c r="S42" s="4">
        <v>646.54244444444453</v>
      </c>
      <c r="T42" s="4">
        <v>323.48866666666675</v>
      </c>
      <c r="U42" s="4">
        <v>137.06725</v>
      </c>
      <c r="V42" s="4">
        <v>549.05866666666668</v>
      </c>
    </row>
    <row r="43" spans="1:22" x14ac:dyDescent="0.25">
      <c r="A43">
        <v>21</v>
      </c>
      <c r="B43" s="4">
        <v>241.40911111111114</v>
      </c>
      <c r="C43" s="4">
        <v>608.99218181818185</v>
      </c>
      <c r="D43" s="4">
        <v>286.24844444444449</v>
      </c>
      <c r="E43" s="4">
        <v>213.87377777777778</v>
      </c>
      <c r="F43" s="4">
        <v>399.47977777777783</v>
      </c>
      <c r="G43" s="4">
        <v>439.00888888888898</v>
      </c>
      <c r="H43" s="4">
        <v>354.57177777777781</v>
      </c>
      <c r="I43" s="4">
        <v>346.03422222222224</v>
      </c>
      <c r="J43" s="4">
        <v>379.36044444444451</v>
      </c>
      <c r="K43" s="4">
        <v>295.47266666666667</v>
      </c>
      <c r="L43" s="4">
        <v>876.75472727272722</v>
      </c>
      <c r="M43" s="4">
        <v>365.78733333333338</v>
      </c>
      <c r="N43" s="4">
        <v>59.488222222222227</v>
      </c>
      <c r="O43" s="4">
        <v>580.34777777777788</v>
      </c>
      <c r="P43" s="4">
        <v>219.98511111111114</v>
      </c>
      <c r="Q43" s="4">
        <v>607.24222222222238</v>
      </c>
      <c r="R43" s="4">
        <v>370.18200000000002</v>
      </c>
      <c r="S43" s="4">
        <v>652.81400000000008</v>
      </c>
      <c r="T43" s="4">
        <v>329.21088888888892</v>
      </c>
      <c r="U43" s="4">
        <v>139.05000000000001</v>
      </c>
      <c r="V43" s="4">
        <v>557.59622222222231</v>
      </c>
    </row>
    <row r="44" spans="1:22" x14ac:dyDescent="0.25">
      <c r="A44">
        <v>21.5</v>
      </c>
      <c r="B44" s="4">
        <v>242.89688888888892</v>
      </c>
      <c r="C44" s="4">
        <v>646.89618181818173</v>
      </c>
      <c r="D44" s="4">
        <v>289.0866666666667</v>
      </c>
      <c r="E44" s="4">
        <v>214.83511111111116</v>
      </c>
      <c r="F44" s="4">
        <v>402.40955555555558</v>
      </c>
      <c r="G44" s="4">
        <v>442.25911111111117</v>
      </c>
      <c r="H44" s="4">
        <v>357.29555555555561</v>
      </c>
      <c r="I44" s="4">
        <v>348.89533333333344</v>
      </c>
      <c r="J44" s="4">
        <v>381.00844444444448</v>
      </c>
      <c r="K44" s="4">
        <v>298.17355555555559</v>
      </c>
      <c r="L44" s="4">
        <v>890.9874545454544</v>
      </c>
      <c r="M44" s="4">
        <v>368.3966666666667</v>
      </c>
      <c r="N44" s="4">
        <v>60.037555555555564</v>
      </c>
      <c r="O44" s="4">
        <v>586.04711111111124</v>
      </c>
      <c r="P44" s="4">
        <v>222.04511111111114</v>
      </c>
      <c r="Q44" s="4">
        <v>611.40800000000002</v>
      </c>
      <c r="R44" s="4">
        <v>373.43222222222226</v>
      </c>
      <c r="S44" s="4">
        <v>659.0626666666667</v>
      </c>
      <c r="T44" s="4">
        <v>334.9331111111112</v>
      </c>
      <c r="U44" s="4">
        <v>141.03275000000002</v>
      </c>
      <c r="V44" s="4">
        <v>566.15666666666675</v>
      </c>
    </row>
    <row r="45" spans="1:22" x14ac:dyDescent="0.25">
      <c r="A45">
        <v>22</v>
      </c>
      <c r="B45" s="4">
        <v>244.38466666666667</v>
      </c>
      <c r="C45" s="4">
        <v>650.69781818181809</v>
      </c>
      <c r="D45" s="4">
        <v>291.97066666666672</v>
      </c>
      <c r="E45" s="4">
        <v>215.77355555555559</v>
      </c>
      <c r="F45" s="4">
        <v>405.33933333333334</v>
      </c>
      <c r="G45" s="4">
        <v>445.53222222222229</v>
      </c>
      <c r="H45" s="4">
        <v>359.99644444444448</v>
      </c>
      <c r="I45" s="4">
        <v>351.71066666666673</v>
      </c>
      <c r="J45" s="4">
        <v>382.63355555555557</v>
      </c>
      <c r="K45" s="4">
        <v>300.89733333333339</v>
      </c>
      <c r="L45" s="4">
        <v>905.31381818181819</v>
      </c>
      <c r="M45" s="4">
        <v>371.0288888888889</v>
      </c>
      <c r="N45" s="4">
        <v>60.586888888888893</v>
      </c>
      <c r="O45" s="4">
        <v>591.72355555555566</v>
      </c>
      <c r="P45" s="4">
        <v>224.03644444444447</v>
      </c>
      <c r="Q45" s="4">
        <v>615.64244444444455</v>
      </c>
      <c r="R45" s="4">
        <v>376.68244444444446</v>
      </c>
      <c r="S45" s="4">
        <v>665.33422222222237</v>
      </c>
      <c r="T45" s="4">
        <v>340.65533333333343</v>
      </c>
      <c r="U45" s="4">
        <v>143.04124999999996</v>
      </c>
      <c r="V45" s="4">
        <v>574.69422222222227</v>
      </c>
    </row>
    <row r="46" spans="1:22" x14ac:dyDescent="0.25">
      <c r="A46">
        <v>22.5</v>
      </c>
      <c r="B46" s="4">
        <v>245.84955555555558</v>
      </c>
      <c r="C46" s="4">
        <v>652.04618181818182</v>
      </c>
      <c r="D46" s="4">
        <v>294.80888888888899</v>
      </c>
      <c r="E46" s="4">
        <v>216.75777777777782</v>
      </c>
      <c r="F46" s="4">
        <v>408.24622222222229</v>
      </c>
      <c r="G46" s="4">
        <v>448.75955555555561</v>
      </c>
      <c r="H46" s="4">
        <v>362.6973333333334</v>
      </c>
      <c r="I46" s="4">
        <v>354.57177777777781</v>
      </c>
      <c r="J46" s="4">
        <v>384.25866666666673</v>
      </c>
      <c r="K46" s="4">
        <v>303.5982222222222</v>
      </c>
      <c r="L46" s="4">
        <v>919.49036363636355</v>
      </c>
      <c r="M46" s="4">
        <v>373.61533333333335</v>
      </c>
      <c r="N46" s="4">
        <v>61.13622222222223</v>
      </c>
      <c r="O46" s="4">
        <v>597.42288888888891</v>
      </c>
      <c r="P46" s="4">
        <v>226.07355555555557</v>
      </c>
      <c r="Q46" s="4">
        <v>619.80822222222241</v>
      </c>
      <c r="R46" s="4">
        <v>379.95555555555558</v>
      </c>
      <c r="S46" s="4">
        <v>671.60577777777792</v>
      </c>
      <c r="T46" s="4">
        <v>346.40044444444447</v>
      </c>
      <c r="U46" s="4">
        <v>145.02399999999997</v>
      </c>
      <c r="V46" s="4">
        <v>583.20888888888896</v>
      </c>
    </row>
    <row r="47" spans="1:22" x14ac:dyDescent="0.25">
      <c r="A47">
        <v>23</v>
      </c>
      <c r="B47" s="4">
        <v>247.36022222222223</v>
      </c>
      <c r="C47" s="4">
        <v>652.2896363636363</v>
      </c>
      <c r="D47" s="4">
        <v>297.62422222222227</v>
      </c>
      <c r="E47" s="4">
        <v>217.69622222222225</v>
      </c>
      <c r="F47" s="4">
        <v>411.15311111111117</v>
      </c>
      <c r="G47" s="4">
        <v>452.00977777777786</v>
      </c>
      <c r="H47" s="4">
        <v>365.42111111111114</v>
      </c>
      <c r="I47" s="4">
        <v>357.41000000000008</v>
      </c>
      <c r="J47" s="4">
        <v>385.88377777777782</v>
      </c>
      <c r="K47" s="4">
        <v>306.32200000000006</v>
      </c>
      <c r="L47" s="4">
        <v>933.6481818181818</v>
      </c>
      <c r="M47" s="4">
        <v>376.24755555555555</v>
      </c>
      <c r="N47" s="4">
        <v>61.662666666666674</v>
      </c>
      <c r="O47" s="4">
        <v>603.09933333333345</v>
      </c>
      <c r="P47" s="4">
        <v>228.11066666666667</v>
      </c>
      <c r="Q47" s="4">
        <v>623.99688888888898</v>
      </c>
      <c r="R47" s="4">
        <v>383.20577777777783</v>
      </c>
      <c r="S47" s="4">
        <v>677.85444444444443</v>
      </c>
      <c r="T47" s="4">
        <v>352.09977777777783</v>
      </c>
      <c r="U47" s="4">
        <v>147.00675000000001</v>
      </c>
      <c r="V47" s="4">
        <v>591.76933333333341</v>
      </c>
    </row>
    <row r="48" spans="1:22" x14ac:dyDescent="0.25">
      <c r="A48">
        <v>23.5</v>
      </c>
      <c r="B48" s="4">
        <v>248.84800000000004</v>
      </c>
      <c r="C48" s="4">
        <v>653.43200000000002</v>
      </c>
      <c r="D48" s="4">
        <v>300.46244444444449</v>
      </c>
      <c r="E48" s="4">
        <v>218.6575555555556</v>
      </c>
      <c r="F48" s="4">
        <v>414.06000000000006</v>
      </c>
      <c r="G48" s="4">
        <v>455.28288888888892</v>
      </c>
      <c r="H48" s="4">
        <v>368.12200000000013</v>
      </c>
      <c r="I48" s="4">
        <v>360.27111111111117</v>
      </c>
      <c r="J48" s="4">
        <v>387.50888888888898</v>
      </c>
      <c r="K48" s="4">
        <v>309.0457777777778</v>
      </c>
      <c r="L48" s="4">
        <v>947.91836363636355</v>
      </c>
      <c r="M48" s="4">
        <v>378.834</v>
      </c>
      <c r="N48" s="4">
        <v>62.21200000000001</v>
      </c>
      <c r="O48" s="4">
        <v>608.79866666666669</v>
      </c>
      <c r="P48" s="4">
        <v>230.1706666666667</v>
      </c>
      <c r="Q48" s="4">
        <v>628.23133333333351</v>
      </c>
      <c r="R48" s="4">
        <v>386.50177777777787</v>
      </c>
      <c r="S48" s="4">
        <v>684.12600000000009</v>
      </c>
      <c r="T48" s="4">
        <v>357.82200000000006</v>
      </c>
      <c r="U48" s="4">
        <v>148.98949999999999</v>
      </c>
      <c r="V48" s="4">
        <v>600.30688888888892</v>
      </c>
    </row>
    <row r="49" spans="1:22" x14ac:dyDescent="0.25">
      <c r="A49">
        <v>24</v>
      </c>
      <c r="B49" s="4">
        <v>250.33577777777782</v>
      </c>
      <c r="C49" s="4">
        <v>676.09199999999987</v>
      </c>
      <c r="D49" s="4">
        <v>303.34644444444444</v>
      </c>
      <c r="E49" s="4">
        <v>219.61888888888893</v>
      </c>
      <c r="F49" s="4">
        <v>417.01266666666669</v>
      </c>
      <c r="G49" s="4">
        <v>458.51022222222224</v>
      </c>
      <c r="H49" s="4">
        <v>370.82288888888894</v>
      </c>
      <c r="I49" s="4">
        <v>363.10933333333338</v>
      </c>
      <c r="J49" s="4">
        <v>389.13400000000001</v>
      </c>
      <c r="K49" s="4">
        <v>311.7237777777778</v>
      </c>
      <c r="L49" s="4">
        <v>962.18854545454531</v>
      </c>
      <c r="M49" s="4">
        <v>381.44333333333338</v>
      </c>
      <c r="N49" s="4">
        <v>62.738444444444454</v>
      </c>
      <c r="O49" s="4">
        <v>614.49800000000016</v>
      </c>
      <c r="P49" s="4">
        <v>232.16200000000003</v>
      </c>
      <c r="Q49" s="4">
        <v>632.39711111111126</v>
      </c>
      <c r="R49" s="4">
        <v>389.75200000000007</v>
      </c>
      <c r="S49" s="4">
        <v>690.42044444444446</v>
      </c>
      <c r="T49" s="4">
        <v>363.56711111111116</v>
      </c>
      <c r="U49" s="4">
        <v>150.97225</v>
      </c>
      <c r="V49" s="4">
        <v>608.84444444444455</v>
      </c>
    </row>
    <row r="50" spans="1:22" x14ac:dyDescent="0.25">
      <c r="A50">
        <v>24.5</v>
      </c>
      <c r="B50" s="4">
        <v>251.82355555555557</v>
      </c>
      <c r="C50" s="4">
        <v>678.37672727272729</v>
      </c>
      <c r="D50" s="4">
        <v>306.20755555555564</v>
      </c>
      <c r="E50" s="4">
        <v>220.53444444444446</v>
      </c>
      <c r="F50" s="4">
        <v>419.91955555555563</v>
      </c>
      <c r="G50" s="4">
        <v>461.78333333333336</v>
      </c>
      <c r="H50" s="4">
        <v>373.54666666666668</v>
      </c>
      <c r="I50" s="4">
        <v>365.9475555555556</v>
      </c>
      <c r="J50" s="4">
        <v>390.75911111111111</v>
      </c>
      <c r="K50" s="4">
        <v>314.44755555555554</v>
      </c>
      <c r="L50" s="4">
        <v>976.40254545454536</v>
      </c>
      <c r="M50" s="4">
        <v>384.02977777777784</v>
      </c>
      <c r="N50" s="4">
        <v>63.310666666666677</v>
      </c>
      <c r="O50" s="4">
        <v>620.19733333333329</v>
      </c>
      <c r="P50" s="4">
        <v>234.22200000000001</v>
      </c>
      <c r="Q50" s="4">
        <v>636.58577777777782</v>
      </c>
      <c r="R50" s="4">
        <v>393.02511111111119</v>
      </c>
      <c r="S50" s="4">
        <v>696.66911111111119</v>
      </c>
      <c r="T50" s="4">
        <v>369.26644444444452</v>
      </c>
      <c r="U50" s="4">
        <v>152.92925</v>
      </c>
      <c r="V50" s="4">
        <v>617.35911111111125</v>
      </c>
    </row>
    <row r="51" spans="1:22" x14ac:dyDescent="0.25">
      <c r="A51">
        <v>25</v>
      </c>
      <c r="B51" s="4">
        <v>253.31133333333338</v>
      </c>
      <c r="C51" s="4">
        <v>678.88236363636361</v>
      </c>
      <c r="D51" s="4">
        <v>309.0457777777778</v>
      </c>
      <c r="E51" s="4">
        <v>221.51866666666669</v>
      </c>
      <c r="F51" s="4">
        <v>422.82644444444446</v>
      </c>
      <c r="G51" s="4">
        <v>465.03355555555555</v>
      </c>
      <c r="H51" s="4">
        <v>376.27044444444448</v>
      </c>
      <c r="I51" s="4">
        <v>368.80866666666674</v>
      </c>
      <c r="J51" s="4">
        <v>392.38422222222232</v>
      </c>
      <c r="K51" s="4">
        <v>317.17133333333334</v>
      </c>
      <c r="L51" s="4">
        <v>1004.9616363636363</v>
      </c>
      <c r="M51" s="4">
        <v>386.63911111111116</v>
      </c>
      <c r="N51" s="4">
        <v>63.83711111111112</v>
      </c>
      <c r="O51" s="4">
        <v>625.87377777777783</v>
      </c>
      <c r="P51" s="4">
        <v>236.25911111111114</v>
      </c>
      <c r="Q51" s="4">
        <v>640.79733333333331</v>
      </c>
      <c r="R51" s="4">
        <v>396.27533333333338</v>
      </c>
      <c r="S51" s="4">
        <v>702.94066666666686</v>
      </c>
      <c r="T51" s="4">
        <v>374.96577777777782</v>
      </c>
      <c r="U51" s="4">
        <v>154.91199999999998</v>
      </c>
      <c r="V51" s="4">
        <v>625.91955555555558</v>
      </c>
    </row>
    <row r="52" spans="1:22" x14ac:dyDescent="0.25">
      <c r="A52">
        <v>25.5</v>
      </c>
      <c r="B52" s="4">
        <v>254.79911111111113</v>
      </c>
      <c r="C52" s="4">
        <v>679.14454545454532</v>
      </c>
      <c r="D52" s="4">
        <v>311.8611111111112</v>
      </c>
      <c r="E52" s="4">
        <v>222.45711111111112</v>
      </c>
      <c r="F52" s="4">
        <v>425.73333333333341</v>
      </c>
      <c r="G52" s="4">
        <v>468.26088888888899</v>
      </c>
      <c r="H52" s="4">
        <v>378.97133333333335</v>
      </c>
      <c r="I52" s="4">
        <v>371.66977777777782</v>
      </c>
      <c r="J52" s="4">
        <v>394.00933333333336</v>
      </c>
      <c r="K52" s="4">
        <v>319.87222222222226</v>
      </c>
      <c r="L52" s="4">
        <v>1019.1569090909092</v>
      </c>
      <c r="M52" s="4">
        <v>389.24844444444449</v>
      </c>
      <c r="N52" s="4">
        <v>64.363555555555564</v>
      </c>
      <c r="O52" s="4">
        <v>631.57311111111119</v>
      </c>
      <c r="P52" s="4">
        <v>238.29622222222227</v>
      </c>
      <c r="Q52" s="4">
        <v>644.98600000000022</v>
      </c>
      <c r="R52" s="4">
        <v>399.5484444444445</v>
      </c>
      <c r="S52" s="4">
        <v>709.16644444444455</v>
      </c>
      <c r="T52" s="4">
        <v>380.73377777777785</v>
      </c>
      <c r="U52" s="4">
        <v>156.89474999999999</v>
      </c>
      <c r="V52" s="4">
        <v>634.4571111111112</v>
      </c>
    </row>
    <row r="53" spans="1:22" x14ac:dyDescent="0.25">
      <c r="A53">
        <v>26</v>
      </c>
      <c r="B53" s="4">
        <v>256.28688888888894</v>
      </c>
      <c r="C53" s="4">
        <v>679.40672727272727</v>
      </c>
      <c r="D53" s="4">
        <v>314.72222222222229</v>
      </c>
      <c r="E53" s="4">
        <v>223.44133333333338</v>
      </c>
      <c r="F53" s="4">
        <v>428.66311111111116</v>
      </c>
      <c r="G53" s="4">
        <v>471.55688888888898</v>
      </c>
      <c r="H53" s="4">
        <v>381.6493333333334</v>
      </c>
      <c r="I53" s="4">
        <v>374.50800000000004</v>
      </c>
      <c r="J53" s="4">
        <v>395.63444444444451</v>
      </c>
      <c r="K53" s="4">
        <v>322.57311111111113</v>
      </c>
      <c r="L53" s="4">
        <v>1033.3896363636363</v>
      </c>
      <c r="M53" s="4">
        <v>391.85777777777781</v>
      </c>
      <c r="N53" s="4">
        <v>64.912888888888901</v>
      </c>
      <c r="O53" s="4">
        <v>637.24955555555562</v>
      </c>
      <c r="P53" s="4">
        <v>240.31044444444447</v>
      </c>
      <c r="Q53" s="4">
        <v>649.17466666666678</v>
      </c>
      <c r="R53" s="4">
        <v>402.79866666666669</v>
      </c>
      <c r="S53" s="4">
        <v>715.43799999999999</v>
      </c>
      <c r="T53" s="4">
        <v>386.41022222222222</v>
      </c>
      <c r="U53" s="4">
        <v>158.8775</v>
      </c>
      <c r="V53" s="4">
        <v>642.99466666666683</v>
      </c>
    </row>
    <row r="54" spans="1:22" x14ac:dyDescent="0.25">
      <c r="A54">
        <v>26.5</v>
      </c>
      <c r="B54" s="4">
        <v>257.79755555555556</v>
      </c>
      <c r="C54" s="4">
        <v>683.71399999999994</v>
      </c>
      <c r="D54" s="4">
        <v>317.58333333333337</v>
      </c>
      <c r="E54" s="4">
        <v>224.3797777777778</v>
      </c>
      <c r="F54" s="4">
        <v>431.59288888888898</v>
      </c>
      <c r="G54" s="4">
        <v>474.7842222222223</v>
      </c>
      <c r="H54" s="4">
        <v>384.39600000000007</v>
      </c>
      <c r="I54" s="4">
        <v>377.34622222222231</v>
      </c>
      <c r="J54" s="4">
        <v>397.28244444444448</v>
      </c>
      <c r="K54" s="4">
        <v>325.29688888888893</v>
      </c>
      <c r="L54" s="4">
        <v>1047.7347272727272</v>
      </c>
      <c r="M54" s="4">
        <v>394.44422222222232</v>
      </c>
      <c r="N54" s="4">
        <v>65.462222222222238</v>
      </c>
      <c r="O54" s="4">
        <v>642.94888888888897</v>
      </c>
      <c r="P54" s="4">
        <v>242.34755555555557</v>
      </c>
      <c r="Q54" s="4">
        <v>653.38622222222227</v>
      </c>
      <c r="R54" s="4">
        <v>406.04888888888894</v>
      </c>
      <c r="S54" s="4">
        <v>721.70955555555565</v>
      </c>
      <c r="T54" s="4">
        <v>392.13244444444445</v>
      </c>
      <c r="U54" s="4">
        <v>160.886</v>
      </c>
      <c r="V54" s="4">
        <v>651.53222222222223</v>
      </c>
    </row>
    <row r="55" spans="1:22" x14ac:dyDescent="0.25">
      <c r="A55">
        <v>27</v>
      </c>
      <c r="B55" s="4">
        <v>259.28533333333337</v>
      </c>
      <c r="C55" s="4">
        <v>684.16345454545444</v>
      </c>
      <c r="D55" s="4">
        <v>320.42155555555564</v>
      </c>
      <c r="E55" s="4">
        <v>225.34111111111113</v>
      </c>
      <c r="F55" s="4">
        <v>434.49977777777787</v>
      </c>
      <c r="G55" s="4">
        <v>478.03444444444449</v>
      </c>
      <c r="H55" s="4">
        <v>387.09688888888894</v>
      </c>
      <c r="I55" s="4">
        <v>380.18444444444447</v>
      </c>
      <c r="J55" s="4">
        <v>398.90755555555563</v>
      </c>
      <c r="K55" s="4">
        <v>327.99777777777786</v>
      </c>
      <c r="L55" s="4">
        <v>1062.0798181818182</v>
      </c>
      <c r="M55" s="4">
        <v>397.07644444444446</v>
      </c>
      <c r="N55" s="4">
        <v>65.98866666666666</v>
      </c>
      <c r="O55" s="4">
        <v>648.6253333333334</v>
      </c>
      <c r="P55" s="4">
        <v>244.38466666666667</v>
      </c>
      <c r="Q55" s="4">
        <v>657.57488888888906</v>
      </c>
      <c r="R55" s="4">
        <v>409.34488888888893</v>
      </c>
      <c r="S55" s="4">
        <v>727.95822222222239</v>
      </c>
      <c r="T55" s="4">
        <v>397.8775555555556</v>
      </c>
      <c r="U55" s="4">
        <v>162.86875000000001</v>
      </c>
      <c r="V55" s="4">
        <v>660.06977777777786</v>
      </c>
    </row>
    <row r="56" spans="1:22" x14ac:dyDescent="0.25">
      <c r="A56">
        <v>27.5</v>
      </c>
      <c r="B56" s="4">
        <v>260.79600000000005</v>
      </c>
      <c r="C56" s="4">
        <v>685.66163636363638</v>
      </c>
      <c r="D56" s="4">
        <v>323.2597777777778</v>
      </c>
      <c r="E56" s="4">
        <v>226.30244444444449</v>
      </c>
      <c r="F56" s="4">
        <v>437.40666666666669</v>
      </c>
      <c r="G56" s="4">
        <v>481.30755555555561</v>
      </c>
      <c r="H56" s="4">
        <v>389.79777777777787</v>
      </c>
      <c r="I56" s="4">
        <v>383.04555555555561</v>
      </c>
      <c r="J56" s="4">
        <v>400.5097777777778</v>
      </c>
      <c r="K56" s="4">
        <v>330.72155555555565</v>
      </c>
      <c r="L56" s="4">
        <v>1075.9754545454543</v>
      </c>
      <c r="M56" s="4">
        <v>399.66288888888897</v>
      </c>
      <c r="N56" s="4">
        <v>66.538000000000011</v>
      </c>
      <c r="O56" s="4">
        <v>654.32466666666676</v>
      </c>
      <c r="P56" s="4">
        <v>246.42177777777781</v>
      </c>
      <c r="Q56" s="4">
        <v>661.78644444444456</v>
      </c>
      <c r="R56" s="4">
        <v>412.59511111111112</v>
      </c>
      <c r="S56" s="4">
        <v>734.25266666666676</v>
      </c>
      <c r="T56" s="4">
        <v>403.5768888888889</v>
      </c>
      <c r="U56" s="4">
        <v>164.85149999999999</v>
      </c>
      <c r="V56" s="4">
        <v>668.60733333333349</v>
      </c>
    </row>
    <row r="57" spans="1:22" x14ac:dyDescent="0.25">
      <c r="A57">
        <v>28</v>
      </c>
      <c r="B57" s="4">
        <v>262.26088888888893</v>
      </c>
      <c r="C57" s="4">
        <v>715.62527272727277</v>
      </c>
      <c r="D57" s="4">
        <v>326.09800000000001</v>
      </c>
      <c r="E57" s="4">
        <v>227.26377777777782</v>
      </c>
      <c r="F57" s="4">
        <v>440.33644444444445</v>
      </c>
      <c r="G57" s="4">
        <v>484.53488888888893</v>
      </c>
      <c r="H57" s="4">
        <v>392.52155555555566</v>
      </c>
      <c r="I57" s="4">
        <v>385.88377777777782</v>
      </c>
      <c r="J57" s="4">
        <v>402.13488888888895</v>
      </c>
      <c r="K57" s="4">
        <v>333.42244444444447</v>
      </c>
      <c r="L57" s="4">
        <v>1090.3954545454544</v>
      </c>
      <c r="M57" s="4">
        <v>402.29511111111111</v>
      </c>
      <c r="N57" s="4">
        <v>67.087333333333348</v>
      </c>
      <c r="O57" s="4">
        <v>660.0011111111113</v>
      </c>
      <c r="P57" s="4">
        <v>248.43600000000006</v>
      </c>
      <c r="Q57" s="4">
        <v>665.99800000000016</v>
      </c>
      <c r="R57" s="4">
        <v>415.84533333333343</v>
      </c>
      <c r="S57" s="4">
        <v>740.52422222222219</v>
      </c>
      <c r="T57" s="4">
        <v>409.29911111111113</v>
      </c>
      <c r="U57" s="4">
        <v>166.83425</v>
      </c>
      <c r="V57" s="4">
        <v>677.14488888888889</v>
      </c>
    </row>
    <row r="58" spans="1:22" x14ac:dyDescent="0.25">
      <c r="A58">
        <v>28.5</v>
      </c>
      <c r="B58" s="4">
        <v>263.77155555555555</v>
      </c>
      <c r="C58" s="4">
        <v>718.64036363636353</v>
      </c>
      <c r="D58" s="4">
        <v>328.95911111111116</v>
      </c>
      <c r="E58" s="4">
        <v>228.22511111111112</v>
      </c>
      <c r="F58" s="4">
        <v>443.2433333333334</v>
      </c>
      <c r="G58" s="4">
        <v>487.80800000000011</v>
      </c>
      <c r="H58" s="4">
        <v>395.22244444444448</v>
      </c>
      <c r="I58" s="4">
        <v>388.72200000000009</v>
      </c>
      <c r="J58" s="4">
        <v>403.76000000000005</v>
      </c>
      <c r="K58" s="4">
        <v>336.12333333333339</v>
      </c>
      <c r="L58" s="4">
        <v>1104.7218181818182</v>
      </c>
      <c r="M58" s="4">
        <v>404.85866666666675</v>
      </c>
      <c r="N58" s="4">
        <v>67.613777777777784</v>
      </c>
      <c r="O58" s="4">
        <v>665.70044444444443</v>
      </c>
      <c r="P58" s="4">
        <v>250.49600000000004</v>
      </c>
      <c r="Q58" s="4">
        <v>670.16377777777791</v>
      </c>
      <c r="R58" s="4">
        <v>419.11844444444449</v>
      </c>
      <c r="S58" s="4">
        <v>746.77288888888893</v>
      </c>
      <c r="T58" s="4">
        <v>415.04422222222229</v>
      </c>
      <c r="U58" s="4">
        <v>168.81700000000001</v>
      </c>
      <c r="V58" s="4">
        <v>685.68244444444451</v>
      </c>
    </row>
    <row r="59" spans="1:22" x14ac:dyDescent="0.25">
      <c r="A59">
        <v>29</v>
      </c>
      <c r="B59" s="4">
        <v>265.23644444444449</v>
      </c>
      <c r="C59" s="4">
        <v>719.74527272727266</v>
      </c>
      <c r="D59" s="4">
        <v>331.79733333333337</v>
      </c>
      <c r="E59" s="4">
        <v>229.16355555555558</v>
      </c>
      <c r="F59" s="4">
        <v>446.17311111111121</v>
      </c>
      <c r="G59" s="4">
        <v>491.05822222222224</v>
      </c>
      <c r="H59" s="4">
        <v>397.9233333333334</v>
      </c>
      <c r="I59" s="4">
        <v>391.56022222222225</v>
      </c>
      <c r="J59" s="4">
        <v>405.40800000000002</v>
      </c>
      <c r="K59" s="4">
        <v>338.84711111111113</v>
      </c>
      <c r="L59" s="4">
        <v>1118.9545454545453</v>
      </c>
      <c r="M59" s="4">
        <v>407.46800000000007</v>
      </c>
      <c r="N59" s="4">
        <v>68.186000000000007</v>
      </c>
      <c r="O59" s="4">
        <v>671.37688888888897</v>
      </c>
      <c r="P59" s="4">
        <v>252.51022222222224</v>
      </c>
      <c r="Q59" s="4">
        <v>674.3753333333334</v>
      </c>
      <c r="R59" s="4">
        <v>422.36866666666674</v>
      </c>
      <c r="S59" s="4">
        <v>753.04444444444459</v>
      </c>
      <c r="T59" s="4">
        <v>420.74355555555559</v>
      </c>
      <c r="U59" s="4">
        <v>170.774</v>
      </c>
      <c r="V59" s="4">
        <v>694.22000000000014</v>
      </c>
    </row>
    <row r="60" spans="1:22" x14ac:dyDescent="0.25">
      <c r="A60">
        <v>29.5</v>
      </c>
      <c r="B60" s="4">
        <v>266.72422222222224</v>
      </c>
      <c r="C60" s="4">
        <v>741.78727272727269</v>
      </c>
      <c r="D60" s="4">
        <v>334.65844444444451</v>
      </c>
      <c r="E60" s="4">
        <v>230.12488888888893</v>
      </c>
      <c r="F60" s="4">
        <v>449.08</v>
      </c>
      <c r="G60" s="4">
        <v>494.28555555555562</v>
      </c>
      <c r="H60" s="4">
        <v>400.67000000000007</v>
      </c>
      <c r="I60" s="4">
        <v>394.44422222222232</v>
      </c>
      <c r="J60" s="4">
        <v>407.03311111111123</v>
      </c>
      <c r="K60" s="4">
        <v>341.57088888888887</v>
      </c>
      <c r="L60" s="4">
        <v>1133.1872727272728</v>
      </c>
      <c r="M60" s="4">
        <v>410.0773333333334</v>
      </c>
      <c r="N60" s="4">
        <v>68.735333333333344</v>
      </c>
      <c r="O60" s="4">
        <v>677.07622222222233</v>
      </c>
      <c r="P60" s="4">
        <v>254.57022222222224</v>
      </c>
      <c r="Q60" s="4">
        <v>678.56400000000008</v>
      </c>
      <c r="R60" s="4">
        <v>425.61888888888893</v>
      </c>
      <c r="S60" s="4">
        <v>759.31600000000003</v>
      </c>
      <c r="T60" s="4">
        <v>426.46577777777782</v>
      </c>
      <c r="U60" s="4">
        <v>172.75675000000001</v>
      </c>
      <c r="V60" s="4">
        <v>702.75755555555554</v>
      </c>
    </row>
    <row r="61" spans="1:22" x14ac:dyDescent="0.25">
      <c r="A61">
        <v>30</v>
      </c>
      <c r="B61" s="4">
        <v>268.23488888888892</v>
      </c>
      <c r="C61" s="4">
        <v>744.24054545454544</v>
      </c>
      <c r="D61" s="4">
        <v>337.49666666666667</v>
      </c>
      <c r="E61" s="4">
        <v>231.06333333333339</v>
      </c>
      <c r="F61" s="4">
        <v>452.00977777777786</v>
      </c>
      <c r="G61" s="4">
        <v>497.55866666666674</v>
      </c>
      <c r="H61" s="4">
        <v>403.34800000000001</v>
      </c>
      <c r="I61" s="4">
        <v>397.28244444444448</v>
      </c>
      <c r="J61" s="4">
        <v>408.65822222222226</v>
      </c>
      <c r="K61" s="4">
        <v>344.24888888888898</v>
      </c>
      <c r="L61" s="4">
        <v>1161.6901818181818</v>
      </c>
      <c r="M61" s="4">
        <v>412.68666666666678</v>
      </c>
      <c r="N61" s="4">
        <v>69.261777777777795</v>
      </c>
      <c r="O61" s="4">
        <v>682.77555555555568</v>
      </c>
      <c r="P61" s="4">
        <v>256.56155555555563</v>
      </c>
      <c r="Q61" s="4">
        <v>682.75266666666676</v>
      </c>
      <c r="R61" s="4">
        <v>428.89200000000005</v>
      </c>
      <c r="S61" s="4">
        <v>765.56466666666677</v>
      </c>
      <c r="T61" s="4">
        <v>432.21088888888897</v>
      </c>
      <c r="U61" s="4">
        <v>174.73949999999999</v>
      </c>
      <c r="V61" s="4">
        <v>711.3180000000001</v>
      </c>
    </row>
    <row r="62" spans="1:22" x14ac:dyDescent="0.25">
      <c r="A62">
        <v>30.5</v>
      </c>
      <c r="B62" s="4">
        <v>269.69977777777785</v>
      </c>
      <c r="C62" s="4">
        <v>744.50272727272727</v>
      </c>
      <c r="D62" s="4">
        <v>340.33488888888894</v>
      </c>
      <c r="E62" s="4">
        <v>232.02466666666672</v>
      </c>
      <c r="F62" s="4">
        <v>454.91666666666669</v>
      </c>
      <c r="G62" s="4">
        <v>500.80888888888899</v>
      </c>
      <c r="H62" s="4">
        <v>406.04888888888894</v>
      </c>
      <c r="I62" s="4">
        <v>400.12066666666669</v>
      </c>
      <c r="J62" s="4">
        <v>410.26044444444454</v>
      </c>
      <c r="K62" s="4">
        <v>346.97266666666673</v>
      </c>
      <c r="L62" s="4">
        <v>1175.9603636363638</v>
      </c>
      <c r="M62" s="4">
        <v>415.31888888888892</v>
      </c>
      <c r="N62" s="4">
        <v>69.811111111111117</v>
      </c>
      <c r="O62" s="4">
        <v>688.47488888888904</v>
      </c>
      <c r="P62" s="4">
        <v>258.62155555555557</v>
      </c>
      <c r="Q62" s="4">
        <v>686.96422222222236</v>
      </c>
      <c r="R62" s="4">
        <v>432.1422222222223</v>
      </c>
      <c r="S62" s="4">
        <v>771.81333333333339</v>
      </c>
      <c r="T62" s="4">
        <v>437.91022222222222</v>
      </c>
      <c r="U62" s="4">
        <v>176.69650000000001</v>
      </c>
      <c r="V62" s="4">
        <v>719.8326666666668</v>
      </c>
    </row>
    <row r="63" spans="1:22" x14ac:dyDescent="0.25">
      <c r="A63">
        <v>31</v>
      </c>
      <c r="B63" s="4">
        <v>271.21044444444448</v>
      </c>
      <c r="C63" s="4">
        <v>744.76490909090899</v>
      </c>
      <c r="D63" s="4">
        <v>343.19600000000008</v>
      </c>
      <c r="E63" s="4">
        <v>232.98600000000005</v>
      </c>
      <c r="F63" s="4">
        <v>457.8464444444445</v>
      </c>
      <c r="G63" s="4">
        <v>504.08200000000005</v>
      </c>
      <c r="H63" s="4">
        <v>408.79555555555561</v>
      </c>
      <c r="I63" s="4">
        <v>402.95888888888896</v>
      </c>
      <c r="J63" s="4">
        <v>411.88555555555558</v>
      </c>
      <c r="K63" s="4">
        <v>349.69644444444447</v>
      </c>
      <c r="L63" s="4">
        <v>1190.0994545454544</v>
      </c>
      <c r="M63" s="4">
        <v>417.90533333333343</v>
      </c>
      <c r="N63" s="4">
        <v>70.360444444444454</v>
      </c>
      <c r="O63" s="4">
        <v>694.15133333333347</v>
      </c>
      <c r="P63" s="4">
        <v>260.63577777777783</v>
      </c>
      <c r="Q63" s="4">
        <v>691.15288888888892</v>
      </c>
      <c r="R63" s="4">
        <v>435.43822222222235</v>
      </c>
      <c r="S63" s="4">
        <v>778.10777777777776</v>
      </c>
      <c r="T63" s="4">
        <v>443.6324444444445</v>
      </c>
      <c r="U63" s="4">
        <v>178.70500000000001</v>
      </c>
      <c r="V63" s="4">
        <v>728.37022222222242</v>
      </c>
    </row>
    <row r="64" spans="1:22" x14ac:dyDescent="0.25">
      <c r="A64">
        <v>31.5</v>
      </c>
      <c r="B64" s="4">
        <v>272.67533333333336</v>
      </c>
      <c r="C64" s="4">
        <v>745.02709090909082</v>
      </c>
      <c r="D64" s="4">
        <v>346.03422222222224</v>
      </c>
      <c r="E64" s="4">
        <v>233.94733333333335</v>
      </c>
      <c r="F64" s="4">
        <v>460.75333333333344</v>
      </c>
      <c r="G64" s="4">
        <v>507.30933333333337</v>
      </c>
      <c r="H64" s="4">
        <v>411.49644444444453</v>
      </c>
      <c r="I64" s="4">
        <v>405.82000000000005</v>
      </c>
      <c r="J64" s="4">
        <v>413.53355555555555</v>
      </c>
      <c r="K64" s="4">
        <v>352.39733333333339</v>
      </c>
      <c r="L64" s="4">
        <v>1204.4258181818182</v>
      </c>
      <c r="M64" s="4">
        <v>420.49177777777788</v>
      </c>
      <c r="N64" s="4">
        <v>70.88688888888889</v>
      </c>
      <c r="O64" s="4">
        <v>699.85066666666671</v>
      </c>
      <c r="P64" s="4">
        <v>262.69577777777778</v>
      </c>
      <c r="Q64" s="4">
        <v>695.36444444444453</v>
      </c>
      <c r="R64" s="4">
        <v>438.68844444444449</v>
      </c>
      <c r="S64" s="4">
        <v>784.35644444444449</v>
      </c>
      <c r="T64" s="4">
        <v>449.3775555555556</v>
      </c>
      <c r="U64" s="4">
        <v>180.66199999999998</v>
      </c>
      <c r="V64" s="4">
        <v>736.93066666666675</v>
      </c>
    </row>
    <row r="65" spans="1:22" x14ac:dyDescent="0.25">
      <c r="A65">
        <v>32</v>
      </c>
      <c r="B65" s="4">
        <v>274.18600000000004</v>
      </c>
      <c r="C65" s="4">
        <v>746.93727272727267</v>
      </c>
      <c r="D65" s="4">
        <v>348.89533333333344</v>
      </c>
      <c r="E65" s="4">
        <v>234.9086666666667</v>
      </c>
      <c r="F65" s="4">
        <v>463.6831111111112</v>
      </c>
      <c r="G65" s="4">
        <v>510.55955555555562</v>
      </c>
      <c r="H65" s="4">
        <v>414.17444444444448</v>
      </c>
      <c r="I65" s="4">
        <v>408.65822222222226</v>
      </c>
      <c r="J65" s="4">
        <v>415.1586666666667</v>
      </c>
      <c r="K65" s="4">
        <v>355.12111111111119</v>
      </c>
      <c r="L65" s="4">
        <v>1218.5461818181816</v>
      </c>
      <c r="M65" s="4">
        <v>423.10111111111115</v>
      </c>
      <c r="N65" s="4">
        <v>71.436222222222241</v>
      </c>
      <c r="O65" s="4">
        <v>705.52711111111125</v>
      </c>
      <c r="P65" s="4">
        <v>264.71000000000009</v>
      </c>
      <c r="Q65" s="4">
        <v>699.55311111111121</v>
      </c>
      <c r="R65" s="4">
        <v>441.96155555555566</v>
      </c>
      <c r="S65" s="4">
        <v>790.62800000000016</v>
      </c>
      <c r="T65" s="4">
        <v>455.0768888888889</v>
      </c>
      <c r="U65" s="4">
        <v>182.6705</v>
      </c>
      <c r="V65" s="4">
        <v>745.46822222222227</v>
      </c>
    </row>
    <row r="66" spans="1:22" x14ac:dyDescent="0.25">
      <c r="A66">
        <v>32.5</v>
      </c>
      <c r="B66" s="4">
        <v>275.69666666666672</v>
      </c>
      <c r="C66" s="4">
        <v>785.14090909090908</v>
      </c>
      <c r="D66" s="4">
        <v>351.71066666666673</v>
      </c>
      <c r="E66" s="4">
        <v>235.84711111111116</v>
      </c>
      <c r="F66" s="4">
        <v>466.59000000000009</v>
      </c>
      <c r="G66" s="4">
        <v>513.8326666666668</v>
      </c>
      <c r="H66" s="4">
        <v>416.9211111111112</v>
      </c>
      <c r="I66" s="4">
        <v>411.49644444444453</v>
      </c>
      <c r="J66" s="4">
        <v>416.78377777777786</v>
      </c>
      <c r="K66" s="4">
        <v>357.82200000000006</v>
      </c>
      <c r="L66" s="4">
        <v>1232.8912727272727</v>
      </c>
      <c r="M66" s="4">
        <v>425.68755555555555</v>
      </c>
      <c r="N66" s="4">
        <v>71.962666666666678</v>
      </c>
      <c r="O66" s="4">
        <v>711.2264444444445</v>
      </c>
      <c r="P66" s="4">
        <v>266.72422222222224</v>
      </c>
      <c r="Q66" s="4">
        <v>703.74177777777777</v>
      </c>
      <c r="R66" s="4">
        <v>445.2117777777778</v>
      </c>
      <c r="S66" s="4">
        <v>796.89955555555571</v>
      </c>
      <c r="T66" s="4">
        <v>460.79911111111113</v>
      </c>
      <c r="U66" s="4">
        <v>184.65324999999999</v>
      </c>
      <c r="V66" s="4">
        <v>753.98288888888908</v>
      </c>
    </row>
    <row r="67" spans="1:22" x14ac:dyDescent="0.25">
      <c r="A67">
        <v>33</v>
      </c>
      <c r="B67" s="4">
        <v>277.18444444444447</v>
      </c>
      <c r="C67" s="4">
        <v>788.96127272727279</v>
      </c>
      <c r="D67" s="4">
        <v>354.57177777777781</v>
      </c>
      <c r="E67" s="4">
        <v>236.80844444444446</v>
      </c>
      <c r="F67" s="4">
        <v>469.49688888888892</v>
      </c>
      <c r="G67" s="4">
        <v>517.06000000000006</v>
      </c>
      <c r="H67" s="4">
        <v>419.62200000000013</v>
      </c>
      <c r="I67" s="4">
        <v>414.33466666666669</v>
      </c>
      <c r="J67" s="4">
        <v>418.40888888888895</v>
      </c>
      <c r="K67" s="4">
        <v>360.52288888888893</v>
      </c>
      <c r="L67" s="4">
        <v>1247.1052727272724</v>
      </c>
      <c r="M67" s="4">
        <v>428.31977777777786</v>
      </c>
      <c r="N67" s="4">
        <v>72.512000000000015</v>
      </c>
      <c r="O67" s="4">
        <v>716.90288888888892</v>
      </c>
      <c r="P67" s="4">
        <v>268.78422222222224</v>
      </c>
      <c r="Q67" s="4">
        <v>707.93044444444456</v>
      </c>
      <c r="R67" s="4">
        <v>448.48488888888897</v>
      </c>
      <c r="S67" s="4">
        <v>803.14822222222233</v>
      </c>
      <c r="T67" s="4">
        <v>466.54422222222229</v>
      </c>
      <c r="U67" s="4">
        <v>186.636</v>
      </c>
      <c r="V67" s="4">
        <v>762.52044444444448</v>
      </c>
    </row>
    <row r="68" spans="1:22" x14ac:dyDescent="0.25">
      <c r="A68">
        <v>33.5</v>
      </c>
      <c r="B68" s="4">
        <v>278.67222222222227</v>
      </c>
      <c r="C68" s="4">
        <v>789.35454545454536</v>
      </c>
      <c r="D68" s="4">
        <v>357.41000000000008</v>
      </c>
      <c r="E68" s="4">
        <v>237.76977777777779</v>
      </c>
      <c r="F68" s="4">
        <v>472.42666666666673</v>
      </c>
      <c r="G68" s="4">
        <v>520.33311111111118</v>
      </c>
      <c r="H68" s="4">
        <v>422.32288888888894</v>
      </c>
      <c r="I68" s="4">
        <v>417.19577777777783</v>
      </c>
      <c r="J68" s="4">
        <v>420.03400000000005</v>
      </c>
      <c r="K68" s="4">
        <v>363.24666666666667</v>
      </c>
      <c r="L68" s="4">
        <v>1261.3754545454544</v>
      </c>
      <c r="M68" s="4">
        <v>430.92911111111118</v>
      </c>
      <c r="N68" s="4">
        <v>73.061333333333337</v>
      </c>
      <c r="O68" s="4">
        <v>722.60222222222228</v>
      </c>
      <c r="P68" s="4">
        <v>270.7984444444445</v>
      </c>
      <c r="Q68" s="4">
        <v>712.14200000000017</v>
      </c>
      <c r="R68" s="4">
        <v>451.73511111111117</v>
      </c>
      <c r="S68" s="4">
        <v>809.41977777777788</v>
      </c>
      <c r="T68" s="4">
        <v>472.24355555555564</v>
      </c>
      <c r="U68" s="4">
        <v>188.61875000000001</v>
      </c>
      <c r="V68" s="4">
        <v>771.08088888888892</v>
      </c>
    </row>
    <row r="69" spans="1:22" x14ac:dyDescent="0.25">
      <c r="A69">
        <v>34</v>
      </c>
      <c r="B69" s="4">
        <v>280.16000000000008</v>
      </c>
      <c r="C69" s="4">
        <v>792.93145454545459</v>
      </c>
      <c r="D69" s="4">
        <v>360.27111111111117</v>
      </c>
      <c r="E69" s="4">
        <v>238.73111111111115</v>
      </c>
      <c r="F69" s="4">
        <v>475.35644444444455</v>
      </c>
      <c r="G69" s="4">
        <v>523.58333333333337</v>
      </c>
      <c r="H69" s="4">
        <v>425.06955555555561</v>
      </c>
      <c r="I69" s="4">
        <v>420.03400000000005</v>
      </c>
      <c r="J69" s="4">
        <v>421.65911111111114</v>
      </c>
      <c r="K69" s="4">
        <v>365.9475555555556</v>
      </c>
      <c r="L69" s="4">
        <v>1275.6269090909088</v>
      </c>
      <c r="M69" s="4">
        <v>433.51555555555564</v>
      </c>
      <c r="N69" s="4">
        <v>73.587777777777774</v>
      </c>
      <c r="O69" s="4">
        <v>728.27866666666671</v>
      </c>
      <c r="P69" s="4">
        <v>272.83555555555557</v>
      </c>
      <c r="Q69" s="4">
        <v>716.35355555555577</v>
      </c>
      <c r="R69" s="4">
        <v>454.98533333333341</v>
      </c>
      <c r="S69" s="4">
        <v>815.71422222222236</v>
      </c>
      <c r="T69" s="4">
        <v>477.96577777777782</v>
      </c>
      <c r="U69" s="4">
        <v>190.60149999999999</v>
      </c>
      <c r="V69" s="4">
        <v>779.61844444444466</v>
      </c>
    </row>
    <row r="70" spans="1:22" x14ac:dyDescent="0.25">
      <c r="A70">
        <v>34.5</v>
      </c>
      <c r="B70" s="4">
        <v>281.64777777777778</v>
      </c>
      <c r="C70" s="4">
        <v>795.12254545454539</v>
      </c>
      <c r="D70" s="4">
        <v>363.10933333333338</v>
      </c>
      <c r="E70" s="4">
        <v>239.66955555555558</v>
      </c>
      <c r="F70" s="4">
        <v>478.26333333333338</v>
      </c>
      <c r="G70" s="4">
        <v>526.81066666666675</v>
      </c>
      <c r="H70" s="4">
        <v>427.74755555555555</v>
      </c>
      <c r="I70" s="4">
        <v>422.89511111111113</v>
      </c>
      <c r="J70" s="4">
        <v>423.2842222222223</v>
      </c>
      <c r="K70" s="4">
        <v>368.67133333333334</v>
      </c>
      <c r="L70" s="4">
        <v>1304.0923636363636</v>
      </c>
      <c r="M70" s="4">
        <v>436.12488888888896</v>
      </c>
      <c r="N70" s="4">
        <v>74.114222222222239</v>
      </c>
      <c r="O70" s="4">
        <v>734.00088888888899</v>
      </c>
      <c r="P70" s="4">
        <v>274.84977777777783</v>
      </c>
      <c r="Q70" s="4">
        <v>720.51933333333341</v>
      </c>
      <c r="R70" s="4">
        <v>458.28133333333341</v>
      </c>
      <c r="S70" s="4">
        <v>821.9628888888891</v>
      </c>
      <c r="T70" s="4">
        <v>483.71088888888897</v>
      </c>
      <c r="U70" s="4">
        <v>192.58425</v>
      </c>
      <c r="V70" s="4">
        <v>788.13311111111113</v>
      </c>
    </row>
    <row r="71" spans="1:22" x14ac:dyDescent="0.25">
      <c r="A71">
        <v>35</v>
      </c>
      <c r="B71" s="4">
        <v>283.13555555555558</v>
      </c>
      <c r="C71" s="4">
        <v>795.38472727272733</v>
      </c>
      <c r="D71" s="4">
        <v>365.9475555555556</v>
      </c>
      <c r="E71" s="4">
        <v>240.60800000000003</v>
      </c>
      <c r="F71" s="4">
        <v>481.17022222222232</v>
      </c>
      <c r="G71" s="4">
        <v>530.08377777777787</v>
      </c>
      <c r="H71" s="4">
        <v>430.44844444444448</v>
      </c>
      <c r="I71" s="4">
        <v>425.73333333333341</v>
      </c>
      <c r="J71" s="4">
        <v>424.93222222222226</v>
      </c>
      <c r="K71" s="4">
        <v>371.37222222222226</v>
      </c>
      <c r="L71" s="4">
        <v>1318.3812727272727</v>
      </c>
      <c r="M71" s="4">
        <v>438.73422222222229</v>
      </c>
      <c r="N71" s="4">
        <v>74.663555555555561</v>
      </c>
      <c r="O71" s="4">
        <v>739.67733333333342</v>
      </c>
      <c r="P71" s="4">
        <v>276.90977777777783</v>
      </c>
      <c r="Q71" s="4">
        <v>724.70800000000008</v>
      </c>
      <c r="R71" s="4">
        <v>461.5315555555556</v>
      </c>
      <c r="S71" s="4">
        <v>828.23444444444453</v>
      </c>
      <c r="T71" s="4">
        <v>489.3873333333334</v>
      </c>
      <c r="U71" s="4">
        <v>194.56700000000001</v>
      </c>
      <c r="V71" s="4">
        <v>796.69355555555558</v>
      </c>
    </row>
    <row r="72" spans="1:22" x14ac:dyDescent="0.25">
      <c r="A72">
        <v>35.5</v>
      </c>
      <c r="B72" s="4">
        <v>284.64622222222221</v>
      </c>
      <c r="C72" s="4">
        <v>795.64690909090905</v>
      </c>
      <c r="D72" s="4">
        <v>368.80866666666674</v>
      </c>
      <c r="E72" s="4">
        <v>241.56933333333336</v>
      </c>
      <c r="F72" s="4">
        <v>484.07711111111115</v>
      </c>
      <c r="G72" s="4">
        <v>533.33400000000006</v>
      </c>
      <c r="H72" s="4">
        <v>433.19511111111115</v>
      </c>
      <c r="I72" s="4">
        <v>428.59444444444449</v>
      </c>
      <c r="J72" s="4">
        <v>426.53444444444449</v>
      </c>
      <c r="K72" s="4">
        <v>374.09600000000006</v>
      </c>
      <c r="L72" s="4">
        <v>1332.688909090909</v>
      </c>
      <c r="M72" s="4">
        <v>441.34355555555561</v>
      </c>
      <c r="N72" s="4">
        <v>75.212888888888898</v>
      </c>
      <c r="O72" s="4">
        <v>745.35377777777785</v>
      </c>
      <c r="P72" s="4">
        <v>278.94688888888891</v>
      </c>
      <c r="Q72" s="4">
        <v>728.91955555555558</v>
      </c>
      <c r="R72" s="4">
        <v>464.78177777777779</v>
      </c>
      <c r="S72" s="4">
        <v>834.50600000000009</v>
      </c>
      <c r="T72" s="4">
        <v>495.15533333333343</v>
      </c>
      <c r="U72" s="4">
        <v>196.54974999999999</v>
      </c>
      <c r="V72" s="4">
        <v>805.2311111111112</v>
      </c>
    </row>
    <row r="73" spans="1:22" x14ac:dyDescent="0.25">
      <c r="A73">
        <v>36</v>
      </c>
      <c r="B73" s="4">
        <v>286.11111111111114</v>
      </c>
      <c r="C73" s="4">
        <v>795.90909090909088</v>
      </c>
      <c r="D73" s="4">
        <v>371.66977777777782</v>
      </c>
      <c r="E73" s="4">
        <v>242.53066666666666</v>
      </c>
      <c r="F73" s="4">
        <v>487.02977777777784</v>
      </c>
      <c r="G73" s="4">
        <v>536.60711111111118</v>
      </c>
      <c r="H73" s="4">
        <v>435.8731111111112</v>
      </c>
      <c r="I73" s="4">
        <v>431.43266666666676</v>
      </c>
      <c r="J73" s="4">
        <v>428.15955555555558</v>
      </c>
      <c r="K73" s="4">
        <v>376.79688888888893</v>
      </c>
      <c r="L73" s="4">
        <v>1346.8841818181818</v>
      </c>
      <c r="M73" s="4">
        <v>443.93</v>
      </c>
      <c r="N73" s="4">
        <v>75.739333333333349</v>
      </c>
      <c r="O73" s="4">
        <v>751.05311111111121</v>
      </c>
      <c r="P73" s="4">
        <v>280.96111111111117</v>
      </c>
      <c r="Q73" s="4">
        <v>733.13111111111118</v>
      </c>
      <c r="R73" s="4">
        <v>468.05488888888897</v>
      </c>
      <c r="S73" s="4">
        <v>840.73177777777789</v>
      </c>
      <c r="T73" s="4">
        <v>500.85466666666673</v>
      </c>
      <c r="U73" s="4">
        <v>198.50675000000001</v>
      </c>
      <c r="V73" s="4">
        <v>813.76866666666672</v>
      </c>
    </row>
    <row r="74" spans="1:22" x14ac:dyDescent="0.25">
      <c r="A74">
        <v>36.5</v>
      </c>
      <c r="B74" s="4">
        <v>287.62177777777782</v>
      </c>
      <c r="C74" s="4">
        <v>796.15254545454536</v>
      </c>
      <c r="D74" s="4">
        <v>374.50800000000004</v>
      </c>
      <c r="E74" s="4">
        <v>243.49200000000002</v>
      </c>
      <c r="F74" s="4">
        <v>489.9137777777778</v>
      </c>
      <c r="G74" s="4">
        <v>539.85733333333349</v>
      </c>
      <c r="H74" s="4">
        <v>438.59688888888894</v>
      </c>
      <c r="I74" s="4">
        <v>434.27088888888892</v>
      </c>
      <c r="J74" s="4">
        <v>429.80755555555561</v>
      </c>
      <c r="K74" s="4">
        <v>379.49777777777786</v>
      </c>
      <c r="L74" s="4">
        <v>1361.1356363636364</v>
      </c>
      <c r="M74" s="4">
        <v>446.53933333333339</v>
      </c>
      <c r="N74" s="4">
        <v>76.311555555555572</v>
      </c>
      <c r="O74" s="4">
        <v>756.75244444444456</v>
      </c>
      <c r="P74" s="4">
        <v>282.99822222222224</v>
      </c>
      <c r="Q74" s="4">
        <v>737.31977777777786</v>
      </c>
      <c r="R74" s="4">
        <v>471.30511111111116</v>
      </c>
      <c r="S74" s="4">
        <v>847.00333333333356</v>
      </c>
      <c r="T74" s="4">
        <v>506.57688888888896</v>
      </c>
      <c r="U74" s="4">
        <v>200.51525000000001</v>
      </c>
      <c r="V74" s="4">
        <v>822.28333333333342</v>
      </c>
    </row>
    <row r="75" spans="1:22" x14ac:dyDescent="0.25">
      <c r="A75">
        <v>37</v>
      </c>
      <c r="B75" s="4">
        <v>289.0866666666667</v>
      </c>
      <c r="C75" s="4">
        <v>796.41472727272719</v>
      </c>
      <c r="D75" s="4">
        <v>377.34622222222231</v>
      </c>
      <c r="E75" s="4">
        <v>244.45333333333335</v>
      </c>
      <c r="F75" s="4">
        <v>492.84355555555561</v>
      </c>
      <c r="G75" s="4">
        <v>543.08466666666675</v>
      </c>
      <c r="H75" s="4">
        <v>441.32066666666668</v>
      </c>
      <c r="I75" s="4">
        <v>437.10911111111113</v>
      </c>
      <c r="J75" s="4">
        <v>431.43266666666676</v>
      </c>
      <c r="K75" s="4">
        <v>382.22155555555565</v>
      </c>
      <c r="L75" s="4">
        <v>1375.3683636363635</v>
      </c>
      <c r="M75" s="4">
        <v>449.14866666666666</v>
      </c>
      <c r="N75" s="4">
        <v>76.860888888888894</v>
      </c>
      <c r="O75" s="4">
        <v>762.42888888888911</v>
      </c>
      <c r="P75" s="4">
        <v>285.03533333333337</v>
      </c>
      <c r="Q75" s="4">
        <v>741.50844444444454</v>
      </c>
      <c r="R75" s="4">
        <v>474.55533333333341</v>
      </c>
      <c r="S75" s="4">
        <v>853.274888888889</v>
      </c>
      <c r="T75" s="4">
        <v>512.29911111111119</v>
      </c>
      <c r="U75" s="4">
        <v>202.49799999999999</v>
      </c>
      <c r="V75" s="4">
        <v>830.84377777777786</v>
      </c>
    </row>
    <row r="76" spans="1:22" x14ac:dyDescent="0.25">
      <c r="A76">
        <v>37.5</v>
      </c>
      <c r="B76" s="4">
        <v>290.57444444444451</v>
      </c>
      <c r="C76" s="4">
        <v>796.67690909090913</v>
      </c>
      <c r="D76" s="4">
        <v>380.18444444444447</v>
      </c>
      <c r="E76" s="4">
        <v>245.39177777777778</v>
      </c>
      <c r="F76" s="4">
        <v>495.75044444444455</v>
      </c>
      <c r="G76" s="4">
        <v>546.35777777777776</v>
      </c>
      <c r="H76" s="4">
        <v>444.02155555555566</v>
      </c>
      <c r="I76" s="4">
        <v>439.97022222222228</v>
      </c>
      <c r="J76" s="4">
        <v>433.0577777777778</v>
      </c>
      <c r="K76" s="4">
        <v>384.92244444444447</v>
      </c>
      <c r="L76" s="4">
        <v>1389.6947272727273</v>
      </c>
      <c r="M76" s="4">
        <v>451.73511111111117</v>
      </c>
      <c r="N76" s="4">
        <v>77.387333333333345</v>
      </c>
      <c r="O76" s="4">
        <v>768.12822222222223</v>
      </c>
      <c r="P76" s="4">
        <v>287.0724444444445</v>
      </c>
      <c r="Q76" s="4">
        <v>745.72000000000014</v>
      </c>
      <c r="R76" s="4">
        <v>477.82844444444453</v>
      </c>
      <c r="S76" s="4">
        <v>859.54644444444455</v>
      </c>
      <c r="T76" s="4">
        <v>518.04422222222229</v>
      </c>
      <c r="U76" s="4">
        <v>204.45500000000001</v>
      </c>
      <c r="V76" s="4">
        <v>839.38133333333349</v>
      </c>
    </row>
    <row r="77" spans="1:22" x14ac:dyDescent="0.25">
      <c r="A77">
        <v>38</v>
      </c>
      <c r="B77" s="4">
        <v>292.08511111111113</v>
      </c>
      <c r="C77" s="4">
        <v>796.93909090909085</v>
      </c>
      <c r="D77" s="4">
        <v>383.04555555555561</v>
      </c>
      <c r="E77" s="4">
        <v>246.37600000000003</v>
      </c>
      <c r="F77" s="4">
        <v>498.68022222222231</v>
      </c>
      <c r="G77" s="4">
        <v>549.60800000000006</v>
      </c>
      <c r="H77" s="4">
        <v>446.72244444444448</v>
      </c>
      <c r="I77" s="4">
        <v>442.80844444444449</v>
      </c>
      <c r="J77" s="4">
        <v>434.6828888888889</v>
      </c>
      <c r="K77" s="4">
        <v>387.64622222222226</v>
      </c>
      <c r="L77" s="4">
        <v>1403.9461818181815</v>
      </c>
      <c r="M77" s="4">
        <v>454.36733333333342</v>
      </c>
      <c r="N77" s="4">
        <v>77.936666666666667</v>
      </c>
      <c r="O77" s="4">
        <v>773.80466666666678</v>
      </c>
      <c r="P77" s="4">
        <v>289.0866666666667</v>
      </c>
      <c r="Q77" s="4">
        <v>749.9086666666667</v>
      </c>
      <c r="R77" s="4">
        <v>481.07866666666672</v>
      </c>
      <c r="S77" s="4">
        <v>865.8180000000001</v>
      </c>
      <c r="T77" s="4">
        <v>523.72066666666672</v>
      </c>
      <c r="U77" s="4">
        <v>206.46350000000001</v>
      </c>
      <c r="V77" s="4">
        <v>847.918888888889</v>
      </c>
    </row>
    <row r="78" spans="1:22" x14ac:dyDescent="0.25">
      <c r="A78">
        <v>38.5</v>
      </c>
      <c r="B78" s="4">
        <v>293.57288888888894</v>
      </c>
      <c r="C78" s="4">
        <v>797.18254545454545</v>
      </c>
      <c r="D78" s="4">
        <v>385.88377777777782</v>
      </c>
      <c r="E78" s="4">
        <v>247.31444444444449</v>
      </c>
      <c r="F78" s="4">
        <v>501.58711111111114</v>
      </c>
      <c r="G78" s="4">
        <v>552.88111111111118</v>
      </c>
      <c r="H78" s="4">
        <v>449.44622222222227</v>
      </c>
      <c r="I78" s="4">
        <v>445.6466666666667</v>
      </c>
      <c r="J78" s="4">
        <v>436.30800000000011</v>
      </c>
      <c r="K78" s="4">
        <v>390.37000000000006</v>
      </c>
      <c r="L78" s="4">
        <v>1418.1414545454545</v>
      </c>
      <c r="M78" s="4">
        <v>456.97666666666674</v>
      </c>
      <c r="N78" s="4">
        <v>78.486000000000004</v>
      </c>
      <c r="O78" s="4">
        <v>779.50400000000013</v>
      </c>
      <c r="P78" s="4">
        <v>291.12377777777778</v>
      </c>
      <c r="Q78" s="4">
        <v>754.09733333333338</v>
      </c>
      <c r="R78" s="4">
        <v>484.37466666666671</v>
      </c>
      <c r="S78" s="4">
        <v>872.06666666666672</v>
      </c>
      <c r="T78" s="4">
        <v>529.46577777777782</v>
      </c>
      <c r="U78" s="4">
        <v>208.44624999999999</v>
      </c>
      <c r="V78" s="4">
        <v>856.47933333333344</v>
      </c>
    </row>
    <row r="79" spans="1:22" x14ac:dyDescent="0.25">
      <c r="A79">
        <v>39</v>
      </c>
      <c r="B79" s="4">
        <v>295.08355555555556</v>
      </c>
      <c r="C79" s="4">
        <v>797.44472727272716</v>
      </c>
      <c r="D79" s="4">
        <v>388.72200000000009</v>
      </c>
      <c r="E79" s="4">
        <v>248.27577777777782</v>
      </c>
      <c r="F79" s="4">
        <v>504.51688888888896</v>
      </c>
      <c r="G79" s="4">
        <v>556.10844444444456</v>
      </c>
      <c r="H79" s="4">
        <v>452.14711111111114</v>
      </c>
      <c r="I79" s="4">
        <v>448.48488888888897</v>
      </c>
      <c r="J79" s="4">
        <v>437.9331111111112</v>
      </c>
      <c r="K79" s="4">
        <v>393.04800000000006</v>
      </c>
      <c r="L79" s="4">
        <v>1432.3741818181818</v>
      </c>
      <c r="M79" s="4">
        <v>459.56311111111114</v>
      </c>
      <c r="N79" s="4">
        <v>79.012444444444455</v>
      </c>
      <c r="O79" s="4">
        <v>785.18044444444456</v>
      </c>
      <c r="P79" s="4">
        <v>293.18377777777783</v>
      </c>
      <c r="Q79" s="4">
        <v>758.30888888888899</v>
      </c>
      <c r="R79" s="4">
        <v>487.62488888888896</v>
      </c>
      <c r="S79" s="4">
        <v>878.33822222222238</v>
      </c>
      <c r="T79" s="4">
        <v>535.18799999999999</v>
      </c>
      <c r="U79" s="4">
        <v>210.429</v>
      </c>
      <c r="V79" s="4">
        <v>864.99400000000026</v>
      </c>
    </row>
    <row r="80" spans="1:22" x14ac:dyDescent="0.25">
      <c r="A80">
        <v>39.5</v>
      </c>
      <c r="B80" s="4">
        <v>296.57133333333337</v>
      </c>
      <c r="C80" s="4">
        <v>797.96909090909094</v>
      </c>
      <c r="D80" s="4">
        <v>391.56022222222225</v>
      </c>
      <c r="E80" s="4">
        <v>249.21422222222225</v>
      </c>
      <c r="F80" s="4">
        <v>507.42377777777784</v>
      </c>
      <c r="G80" s="4">
        <v>559.35866666666675</v>
      </c>
      <c r="H80" s="4">
        <v>454.84800000000001</v>
      </c>
      <c r="I80" s="4">
        <v>451.34600000000006</v>
      </c>
      <c r="J80" s="4">
        <v>439.55822222222224</v>
      </c>
      <c r="K80" s="4">
        <v>395.7717777777778</v>
      </c>
      <c r="L80" s="4">
        <v>1460.8583636363637</v>
      </c>
      <c r="M80" s="4">
        <v>462.17244444444447</v>
      </c>
      <c r="N80" s="4">
        <v>79.561777777777792</v>
      </c>
      <c r="O80" s="4">
        <v>790.90266666666685</v>
      </c>
      <c r="P80" s="4">
        <v>295.19800000000004</v>
      </c>
      <c r="Q80" s="4">
        <v>762.49755555555566</v>
      </c>
      <c r="R80" s="4">
        <v>490.89800000000002</v>
      </c>
      <c r="S80" s="4">
        <v>884.60977777777794</v>
      </c>
      <c r="T80" s="4">
        <v>540.88733333333346</v>
      </c>
      <c r="U80" s="4">
        <v>212.41174999999998</v>
      </c>
      <c r="V80" s="4">
        <v>873.53155555555566</v>
      </c>
    </row>
    <row r="81" spans="1:22" x14ac:dyDescent="0.25">
      <c r="A81">
        <v>40</v>
      </c>
      <c r="B81" s="4">
        <v>298.05911111111112</v>
      </c>
      <c r="C81" s="4">
        <v>798.21254545454542</v>
      </c>
      <c r="D81" s="4">
        <v>394.44422222222232</v>
      </c>
      <c r="E81" s="4">
        <v>250.17555555555558</v>
      </c>
      <c r="F81" s="4">
        <v>510.3535555555556</v>
      </c>
      <c r="G81" s="4">
        <v>562.63177777777787</v>
      </c>
      <c r="H81" s="4">
        <v>457.59466666666674</v>
      </c>
      <c r="I81" s="4">
        <v>454.20711111111115</v>
      </c>
      <c r="J81" s="4">
        <v>441.18333333333339</v>
      </c>
      <c r="K81" s="4">
        <v>398.4955555555556</v>
      </c>
      <c r="L81" s="4">
        <v>1475.0723636363637</v>
      </c>
      <c r="M81" s="4">
        <v>464.75888888888898</v>
      </c>
      <c r="N81" s="4">
        <v>80.111111111111114</v>
      </c>
      <c r="O81" s="4">
        <v>796.55622222222235</v>
      </c>
      <c r="P81" s="4">
        <v>297.23511111111117</v>
      </c>
      <c r="Q81" s="4">
        <v>766.68622222222234</v>
      </c>
      <c r="R81" s="4">
        <v>494.14822222222227</v>
      </c>
      <c r="S81" s="4">
        <v>890.85844444444456</v>
      </c>
      <c r="T81" s="4">
        <v>546.63244444444445</v>
      </c>
      <c r="U81" s="4">
        <v>214.39450000000002</v>
      </c>
      <c r="V81" s="4">
        <v>882.0920000000001</v>
      </c>
    </row>
    <row r="82" spans="1:22" x14ac:dyDescent="0.25">
      <c r="A82">
        <v>40.5</v>
      </c>
      <c r="B82" s="4">
        <v>299.54688888888893</v>
      </c>
      <c r="C82" s="4">
        <v>798.47472727272725</v>
      </c>
      <c r="D82" s="4">
        <v>397.28244444444448</v>
      </c>
      <c r="E82" s="4">
        <v>251.13688888888893</v>
      </c>
      <c r="F82" s="4">
        <v>513.23755555555556</v>
      </c>
      <c r="G82" s="4">
        <v>565.85911111111125</v>
      </c>
      <c r="H82" s="4">
        <v>460.29555555555561</v>
      </c>
      <c r="I82" s="4">
        <v>457.04533333333342</v>
      </c>
      <c r="J82" s="4">
        <v>442.80844444444449</v>
      </c>
      <c r="K82" s="4">
        <v>401.19644444444452</v>
      </c>
      <c r="L82" s="4">
        <v>1489.4174545454546</v>
      </c>
      <c r="M82" s="4">
        <v>467.36822222222224</v>
      </c>
      <c r="N82" s="4">
        <v>80.637555555555565</v>
      </c>
      <c r="O82" s="4">
        <v>802.27844444444452</v>
      </c>
      <c r="P82" s="4">
        <v>299.24933333333337</v>
      </c>
      <c r="Q82" s="4">
        <v>770.89777777777795</v>
      </c>
      <c r="R82" s="4">
        <v>497.39844444444452</v>
      </c>
      <c r="S82" s="4">
        <v>897.13000000000011</v>
      </c>
      <c r="T82" s="4">
        <v>552.35466666666662</v>
      </c>
      <c r="U82" s="4">
        <v>216.37725</v>
      </c>
      <c r="V82" s="4">
        <v>890.60666666666691</v>
      </c>
    </row>
    <row r="83" spans="1:22" x14ac:dyDescent="0.25">
      <c r="A83">
        <v>41</v>
      </c>
      <c r="B83" s="4">
        <v>301.03466666666674</v>
      </c>
      <c r="C83" s="4">
        <v>798.73690909090897</v>
      </c>
      <c r="D83" s="4">
        <v>400.12066666666669</v>
      </c>
      <c r="E83" s="4">
        <v>252.09822222222226</v>
      </c>
      <c r="F83" s="4">
        <v>516.19022222222236</v>
      </c>
      <c r="G83" s="4">
        <v>569.13222222222237</v>
      </c>
      <c r="H83" s="4">
        <v>462.97355555555561</v>
      </c>
      <c r="I83" s="4">
        <v>459.88355555555557</v>
      </c>
      <c r="J83" s="4">
        <v>444.43355555555559</v>
      </c>
      <c r="K83" s="4">
        <v>403.92022222222226</v>
      </c>
      <c r="L83" s="4">
        <v>1503.0321818181819</v>
      </c>
      <c r="M83" s="4">
        <v>469.97755555555563</v>
      </c>
      <c r="N83" s="4">
        <v>81.186888888888888</v>
      </c>
      <c r="O83" s="4">
        <v>807.95488888888906</v>
      </c>
      <c r="P83" s="4">
        <v>301.30933333333337</v>
      </c>
      <c r="Q83" s="4">
        <v>775.06355555555558</v>
      </c>
      <c r="R83" s="4">
        <v>500.67155555555564</v>
      </c>
      <c r="S83" s="4">
        <v>903.40155555555566</v>
      </c>
      <c r="T83" s="4">
        <v>558.05400000000009</v>
      </c>
      <c r="U83" s="4">
        <v>218.38575</v>
      </c>
      <c r="V83" s="4">
        <v>899.14422222222231</v>
      </c>
    </row>
    <row r="84" spans="1:22" x14ac:dyDescent="0.25">
      <c r="A84">
        <v>41.5</v>
      </c>
      <c r="B84" s="4">
        <v>302.52244444444443</v>
      </c>
      <c r="C84" s="4">
        <v>798.9990909090908</v>
      </c>
      <c r="D84" s="4">
        <v>402.95888888888896</v>
      </c>
      <c r="E84" s="4">
        <v>253.03666666666669</v>
      </c>
      <c r="F84" s="4">
        <v>519.09711111111119</v>
      </c>
      <c r="G84" s="4">
        <v>572.38244444444445</v>
      </c>
      <c r="H84" s="4">
        <v>465.72022222222228</v>
      </c>
      <c r="I84" s="4">
        <v>462.74466666666672</v>
      </c>
      <c r="J84" s="4">
        <v>446.08155555555555</v>
      </c>
      <c r="K84" s="4">
        <v>406.62111111111119</v>
      </c>
      <c r="L84" s="4">
        <v>1516.9090909090908</v>
      </c>
      <c r="M84" s="4">
        <v>472.58688888888895</v>
      </c>
      <c r="N84" s="4">
        <v>81.736222222222239</v>
      </c>
      <c r="O84" s="4">
        <v>813.6542222222223</v>
      </c>
      <c r="P84" s="4">
        <v>303.34644444444444</v>
      </c>
      <c r="Q84" s="4">
        <v>779.27511111111119</v>
      </c>
      <c r="R84" s="4">
        <v>503.92177777777783</v>
      </c>
      <c r="S84" s="4">
        <v>909.6502222222224</v>
      </c>
      <c r="T84" s="4">
        <v>563.79911111111119</v>
      </c>
      <c r="U84" s="4">
        <v>220.34275</v>
      </c>
      <c r="V84" s="4">
        <v>907.70466666666675</v>
      </c>
    </row>
    <row r="85" spans="1:22" x14ac:dyDescent="0.25">
      <c r="A85">
        <v>42</v>
      </c>
      <c r="B85" s="4">
        <v>304.01022222222224</v>
      </c>
      <c r="C85" s="4">
        <v>799.24254545454539</v>
      </c>
      <c r="D85" s="4">
        <v>405.82000000000005</v>
      </c>
      <c r="E85" s="4">
        <v>253.99800000000002</v>
      </c>
      <c r="F85" s="4">
        <v>522.02688888888895</v>
      </c>
      <c r="G85" s="4">
        <v>575.60977777777782</v>
      </c>
      <c r="H85" s="4">
        <v>468.4211111111112</v>
      </c>
      <c r="I85" s="4">
        <v>465.58288888888893</v>
      </c>
      <c r="J85" s="4">
        <v>447.68377777777783</v>
      </c>
      <c r="K85" s="4">
        <v>409.32200000000012</v>
      </c>
      <c r="L85" s="4">
        <v>1530.7110909090909</v>
      </c>
      <c r="M85" s="4">
        <v>475.19622222222227</v>
      </c>
      <c r="N85" s="4">
        <v>82.262666666666675</v>
      </c>
      <c r="O85" s="4">
        <v>819.33066666666673</v>
      </c>
      <c r="P85" s="4">
        <v>305.3606666666667</v>
      </c>
      <c r="Q85" s="4">
        <v>783.48666666666679</v>
      </c>
      <c r="R85" s="4">
        <v>507.19488888888895</v>
      </c>
      <c r="S85" s="4">
        <v>915.92177777777795</v>
      </c>
      <c r="T85" s="4">
        <v>569.52133333333336</v>
      </c>
      <c r="U85" s="4">
        <v>222.29974999999999</v>
      </c>
      <c r="V85" s="4">
        <v>916.24222222222238</v>
      </c>
    </row>
    <row r="86" spans="1:22" x14ac:dyDescent="0.25">
      <c r="A86">
        <v>42.5</v>
      </c>
      <c r="B86" s="4">
        <v>305.49800000000005</v>
      </c>
      <c r="C86" s="4">
        <v>799.50472727272722</v>
      </c>
      <c r="D86" s="4">
        <v>408.65822222222226</v>
      </c>
      <c r="E86" s="4">
        <v>254.95933333333338</v>
      </c>
      <c r="F86" s="4">
        <v>524.93377777777789</v>
      </c>
      <c r="G86" s="4">
        <v>578.88288888888894</v>
      </c>
      <c r="H86" s="4">
        <v>471.12200000000013</v>
      </c>
      <c r="I86" s="4">
        <v>468.4211111111112</v>
      </c>
      <c r="J86" s="4">
        <v>449.30888888888899</v>
      </c>
      <c r="K86" s="4">
        <v>412.0457777777778</v>
      </c>
      <c r="L86" s="4">
        <v>1544.4194545454548</v>
      </c>
      <c r="M86" s="4">
        <v>477.8055555555556</v>
      </c>
      <c r="N86" s="4">
        <v>82.812000000000012</v>
      </c>
      <c r="O86" s="4">
        <v>825.03</v>
      </c>
      <c r="P86" s="4">
        <v>307.39777777777783</v>
      </c>
      <c r="Q86" s="4">
        <v>787.67533333333336</v>
      </c>
      <c r="R86" s="4">
        <v>510.46800000000007</v>
      </c>
      <c r="S86" s="4">
        <v>922.19333333333338</v>
      </c>
      <c r="T86" s="4">
        <v>575.22066666666672</v>
      </c>
      <c r="U86" s="4">
        <v>224.30824999999999</v>
      </c>
      <c r="V86" s="4">
        <v>924.77977777777778</v>
      </c>
    </row>
    <row r="87" spans="1:22" x14ac:dyDescent="0.25">
      <c r="A87">
        <v>43</v>
      </c>
      <c r="B87" s="4">
        <v>306.9857777777778</v>
      </c>
      <c r="C87" s="4">
        <v>799.76690909090905</v>
      </c>
      <c r="D87" s="4">
        <v>411.49644444444453</v>
      </c>
      <c r="E87" s="4">
        <v>255.9206666666667</v>
      </c>
      <c r="F87" s="4">
        <v>527.84066666666672</v>
      </c>
      <c r="G87" s="4">
        <v>582.13311111111113</v>
      </c>
      <c r="H87" s="4">
        <v>473.86866666666674</v>
      </c>
      <c r="I87" s="4">
        <v>471.25933333333336</v>
      </c>
      <c r="J87" s="4">
        <v>450.93400000000003</v>
      </c>
      <c r="K87" s="4">
        <v>414.74666666666667</v>
      </c>
      <c r="L87" s="4">
        <v>1558.2027272727271</v>
      </c>
      <c r="M87" s="4">
        <v>480.39200000000005</v>
      </c>
      <c r="N87" s="4">
        <v>83.338444444444448</v>
      </c>
      <c r="O87" s="4">
        <v>830.70644444444451</v>
      </c>
      <c r="P87" s="4">
        <v>309.43488888888896</v>
      </c>
      <c r="Q87" s="4">
        <v>791.86400000000015</v>
      </c>
      <c r="R87" s="4">
        <v>513.71822222222227</v>
      </c>
      <c r="S87" s="4">
        <v>928.44200000000012</v>
      </c>
      <c r="T87" s="4">
        <v>580.96577777777782</v>
      </c>
      <c r="U87" s="4">
        <v>226.291</v>
      </c>
      <c r="V87" s="4">
        <v>933.31733333333352</v>
      </c>
    </row>
    <row r="88" spans="1:22" x14ac:dyDescent="0.25">
      <c r="A88">
        <v>43.5</v>
      </c>
      <c r="B88" s="4">
        <v>308.49644444444448</v>
      </c>
      <c r="C88" s="4">
        <v>800.02909090909088</v>
      </c>
      <c r="D88" s="4">
        <v>414.33466666666669</v>
      </c>
      <c r="E88" s="4">
        <v>256.88200000000006</v>
      </c>
      <c r="F88" s="4">
        <v>530.77044444444448</v>
      </c>
      <c r="G88" s="4">
        <v>585.40622222222225</v>
      </c>
      <c r="H88" s="4">
        <v>476.54666666666668</v>
      </c>
      <c r="I88" s="4">
        <v>474.1204444444445</v>
      </c>
      <c r="J88" s="4">
        <v>452.55911111111112</v>
      </c>
      <c r="K88" s="4">
        <v>417.4475555555556</v>
      </c>
      <c r="L88" s="4">
        <v>1571.8361818181818</v>
      </c>
      <c r="M88" s="4">
        <v>483.00133333333343</v>
      </c>
      <c r="N88" s="4">
        <v>83.864888888888899</v>
      </c>
      <c r="O88" s="4">
        <v>836.40577777777798</v>
      </c>
      <c r="P88" s="4">
        <v>311.47200000000004</v>
      </c>
      <c r="Q88" s="4">
        <v>796.07555555555575</v>
      </c>
      <c r="R88" s="4">
        <v>516.99133333333339</v>
      </c>
      <c r="S88" s="4">
        <v>934.71355555555567</v>
      </c>
      <c r="T88" s="4">
        <v>586.66511111111117</v>
      </c>
      <c r="U88" s="4">
        <v>228.24799999999999</v>
      </c>
      <c r="V88" s="4">
        <v>941.83200000000011</v>
      </c>
    </row>
    <row r="89" spans="1:22" x14ac:dyDescent="0.25">
      <c r="A89">
        <v>44</v>
      </c>
      <c r="B89" s="4">
        <v>309.96133333333336</v>
      </c>
      <c r="C89" s="4">
        <v>800.27254545454537</v>
      </c>
      <c r="D89" s="4">
        <v>417.19577777777783</v>
      </c>
      <c r="E89" s="4">
        <v>257.82044444444449</v>
      </c>
      <c r="F89" s="4">
        <v>533.70022222222224</v>
      </c>
      <c r="G89" s="4">
        <v>588.63355555555563</v>
      </c>
      <c r="H89" s="4">
        <v>479.24755555555561</v>
      </c>
      <c r="I89" s="4">
        <v>476.95866666666672</v>
      </c>
      <c r="J89" s="4">
        <v>454.20711111111115</v>
      </c>
      <c r="K89" s="4">
        <v>420.17133333333334</v>
      </c>
      <c r="L89" s="4">
        <v>1585.6943636363637</v>
      </c>
      <c r="M89" s="4">
        <v>485.58777777777789</v>
      </c>
      <c r="N89" s="4">
        <v>84.460000000000008</v>
      </c>
      <c r="O89" s="4">
        <v>842.08222222222219</v>
      </c>
      <c r="P89" s="4">
        <v>313.4862222222223</v>
      </c>
      <c r="Q89" s="4">
        <v>800.26422222222232</v>
      </c>
      <c r="R89" s="4">
        <v>520.24155555555558</v>
      </c>
      <c r="S89" s="4">
        <v>940.98511111111122</v>
      </c>
      <c r="T89" s="4">
        <v>592.38733333333346</v>
      </c>
      <c r="U89" s="4">
        <v>230.23074999999997</v>
      </c>
      <c r="V89" s="4">
        <v>950.41533333333348</v>
      </c>
    </row>
    <row r="90" spans="1:22" x14ac:dyDescent="0.25">
      <c r="A90">
        <v>44.5</v>
      </c>
      <c r="B90" s="4">
        <v>311.47200000000004</v>
      </c>
      <c r="C90" s="4">
        <v>801.56472727272717</v>
      </c>
      <c r="D90" s="4">
        <v>420.03400000000005</v>
      </c>
      <c r="E90" s="4">
        <v>258.78177777777779</v>
      </c>
      <c r="F90" s="4">
        <v>536.60711111111118</v>
      </c>
      <c r="G90" s="4">
        <v>591.88377777777771</v>
      </c>
      <c r="H90" s="4">
        <v>481.99422222222233</v>
      </c>
      <c r="I90" s="4">
        <v>479.79688888888893</v>
      </c>
      <c r="J90" s="4">
        <v>455.8322222222223</v>
      </c>
      <c r="K90" s="4">
        <v>422.89511111111113</v>
      </c>
      <c r="L90" s="4">
        <v>1613.3170909090909</v>
      </c>
      <c r="M90" s="4">
        <v>488.22000000000008</v>
      </c>
      <c r="N90" s="4">
        <v>85.009333333333345</v>
      </c>
      <c r="O90" s="4">
        <v>847.78155555555566</v>
      </c>
      <c r="P90" s="4">
        <v>315.52333333333337</v>
      </c>
      <c r="Q90" s="4">
        <v>804.45288888888888</v>
      </c>
      <c r="R90" s="4">
        <v>523.49177777777788</v>
      </c>
      <c r="S90" s="4">
        <v>947.25666666666689</v>
      </c>
      <c r="T90" s="4">
        <v>598.10955555555563</v>
      </c>
      <c r="U90" s="4">
        <v>232.21350000000001</v>
      </c>
      <c r="V90" s="4">
        <v>958.93000000000018</v>
      </c>
    </row>
    <row r="91" spans="1:22" x14ac:dyDescent="0.25">
      <c r="A91">
        <v>45</v>
      </c>
      <c r="B91" s="4">
        <v>313.64644444444446</v>
      </c>
      <c r="C91" s="4">
        <v>822.12727272727273</v>
      </c>
      <c r="D91" s="4">
        <v>421.38444444444451</v>
      </c>
      <c r="E91" s="4">
        <v>261.16222222222223</v>
      </c>
      <c r="F91" s="4">
        <v>539.6971111111111</v>
      </c>
      <c r="G91" s="4">
        <v>594.88222222222225</v>
      </c>
      <c r="H91" s="4">
        <v>483.61933333333337</v>
      </c>
      <c r="I91" s="4">
        <v>481.14733333333339</v>
      </c>
      <c r="J91" s="4">
        <v>458.67044444444446</v>
      </c>
      <c r="K91" s="4">
        <v>425.32133333333337</v>
      </c>
      <c r="L91" s="4">
        <v>1631.2952727272727</v>
      </c>
      <c r="M91" s="4">
        <v>489.11266666666677</v>
      </c>
      <c r="N91" s="4">
        <v>86.336888888888893</v>
      </c>
      <c r="O91" s="4">
        <v>852.4051111111113</v>
      </c>
      <c r="P91" s="4">
        <v>317.17133333333334</v>
      </c>
      <c r="Q91" s="4">
        <v>808.80177777777783</v>
      </c>
      <c r="R91" s="4">
        <v>526.92511111111116</v>
      </c>
      <c r="S91" s="4">
        <v>951.46822222222227</v>
      </c>
      <c r="T91" s="4">
        <v>601.97777777777776</v>
      </c>
      <c r="U91" s="4">
        <v>233.57824999999997</v>
      </c>
      <c r="V91" s="4">
        <v>966.52911111111121</v>
      </c>
    </row>
    <row r="92" spans="1:22" x14ac:dyDescent="0.25">
      <c r="A92">
        <v>45.5</v>
      </c>
      <c r="B92" s="4">
        <v>315.79800000000006</v>
      </c>
      <c r="C92" s="4">
        <v>830.34854545454539</v>
      </c>
      <c r="D92" s="4">
        <v>422.75777777777779</v>
      </c>
      <c r="E92" s="4">
        <v>263.56555555555559</v>
      </c>
      <c r="F92" s="4">
        <v>542.81000000000017</v>
      </c>
      <c r="G92" s="4">
        <v>597.85777777777776</v>
      </c>
      <c r="H92" s="4">
        <v>485.24444444444447</v>
      </c>
      <c r="I92" s="4">
        <v>482.49777777777786</v>
      </c>
      <c r="J92" s="4">
        <v>461.50866666666673</v>
      </c>
      <c r="K92" s="4">
        <v>427.74755555555555</v>
      </c>
      <c r="L92" s="4">
        <v>1647.6067272727273</v>
      </c>
      <c r="M92" s="4">
        <v>490.0511111111112</v>
      </c>
      <c r="N92" s="4">
        <v>87.687333333333342</v>
      </c>
      <c r="O92" s="4">
        <v>857.02866666666671</v>
      </c>
      <c r="P92" s="4">
        <v>318.79644444444449</v>
      </c>
      <c r="Q92" s="4">
        <v>813.08200000000011</v>
      </c>
      <c r="R92" s="4">
        <v>530.33555555555563</v>
      </c>
      <c r="S92" s="4">
        <v>955.65688888888906</v>
      </c>
      <c r="T92" s="4">
        <v>605.82311111111119</v>
      </c>
      <c r="U92" s="4">
        <v>234.96875</v>
      </c>
      <c r="V92" s="4">
        <v>974.10533333333342</v>
      </c>
    </row>
    <row r="93" spans="1:22" x14ac:dyDescent="0.25">
      <c r="A93">
        <v>46</v>
      </c>
      <c r="B93" s="4">
        <v>317.97244444444448</v>
      </c>
      <c r="C93" s="4">
        <v>838.56981818181805</v>
      </c>
      <c r="D93" s="4">
        <v>424.08533333333338</v>
      </c>
      <c r="E93" s="4">
        <v>265.94600000000003</v>
      </c>
      <c r="F93" s="4">
        <v>545.9</v>
      </c>
      <c r="G93" s="4">
        <v>600.8562222222223</v>
      </c>
      <c r="H93" s="4">
        <v>486.84666666666669</v>
      </c>
      <c r="I93" s="4">
        <v>483.87111111111119</v>
      </c>
      <c r="J93" s="4">
        <v>464.36977777777781</v>
      </c>
      <c r="K93" s="4">
        <v>430.21955555555559</v>
      </c>
      <c r="L93" s="4">
        <v>1663.9181818181817</v>
      </c>
      <c r="M93" s="4">
        <v>490.9666666666667</v>
      </c>
      <c r="N93" s="4">
        <v>89.060666666666677</v>
      </c>
      <c r="O93" s="4">
        <v>861.62933333333342</v>
      </c>
      <c r="P93" s="4">
        <v>320.42155555555564</v>
      </c>
      <c r="Q93" s="4">
        <v>817.43088888888894</v>
      </c>
      <c r="R93" s="4">
        <v>533.72311111111117</v>
      </c>
      <c r="S93" s="4">
        <v>959.89133333333336</v>
      </c>
      <c r="T93" s="4">
        <v>609.64555555555569</v>
      </c>
      <c r="U93" s="4">
        <v>236.35925</v>
      </c>
      <c r="V93" s="4">
        <v>981.70444444444456</v>
      </c>
    </row>
    <row r="94" spans="1:22" x14ac:dyDescent="0.25">
      <c r="A94">
        <v>46.5</v>
      </c>
      <c r="B94" s="4">
        <v>320.14688888888895</v>
      </c>
      <c r="C94" s="4">
        <v>846.79109090909094</v>
      </c>
      <c r="D94" s="4">
        <v>425.43577777777784</v>
      </c>
      <c r="E94" s="4">
        <v>268.32644444444446</v>
      </c>
      <c r="F94" s="4">
        <v>548.99</v>
      </c>
      <c r="G94" s="4">
        <v>603.83177777777792</v>
      </c>
      <c r="H94" s="4">
        <v>488.49466666666672</v>
      </c>
      <c r="I94" s="4">
        <v>485.24444444444447</v>
      </c>
      <c r="J94" s="4">
        <v>467.20800000000008</v>
      </c>
      <c r="K94" s="4">
        <v>432.64577777777788</v>
      </c>
      <c r="L94" s="4">
        <v>1680.2296363636365</v>
      </c>
      <c r="M94" s="4">
        <v>491.90511111111118</v>
      </c>
      <c r="N94" s="4">
        <v>90.38822222222224</v>
      </c>
      <c r="O94" s="4">
        <v>866.25288888888895</v>
      </c>
      <c r="P94" s="4">
        <v>322.04666666666668</v>
      </c>
      <c r="Q94" s="4">
        <v>821.75688888888897</v>
      </c>
      <c r="R94" s="4">
        <v>537.13355555555563</v>
      </c>
      <c r="S94" s="4">
        <v>964.08000000000015</v>
      </c>
      <c r="T94" s="4">
        <v>613.49088888888889</v>
      </c>
      <c r="U94" s="4">
        <v>237.72399999999999</v>
      </c>
      <c r="V94" s="4">
        <v>989.3035555555557</v>
      </c>
    </row>
    <row r="95" spans="1:22" x14ac:dyDescent="0.25">
      <c r="A95">
        <v>47</v>
      </c>
      <c r="B95" s="4">
        <v>322.32133333333337</v>
      </c>
      <c r="C95" s="4">
        <v>855.0123636363636</v>
      </c>
      <c r="D95" s="4">
        <v>426.83200000000005</v>
      </c>
      <c r="E95" s="4">
        <v>270.72977777777783</v>
      </c>
      <c r="F95" s="4">
        <v>552.10288888888897</v>
      </c>
      <c r="G95" s="4">
        <v>606.80733333333342</v>
      </c>
      <c r="H95" s="4">
        <v>490.11977777777781</v>
      </c>
      <c r="I95" s="4">
        <v>486.59488888888893</v>
      </c>
      <c r="J95" s="4">
        <v>470.0462222222223</v>
      </c>
      <c r="K95" s="4">
        <v>435.09488888888893</v>
      </c>
      <c r="L95" s="4">
        <v>1696.5410909090908</v>
      </c>
      <c r="M95" s="4">
        <v>492.79777777777787</v>
      </c>
      <c r="N95" s="4">
        <v>91.761555555555574</v>
      </c>
      <c r="O95" s="4">
        <v>870.8993333333334</v>
      </c>
      <c r="P95" s="4">
        <v>323.64888888888896</v>
      </c>
      <c r="Q95" s="4">
        <v>826.0828888888891</v>
      </c>
      <c r="R95" s="4">
        <v>540.52111111111117</v>
      </c>
      <c r="S95" s="4">
        <v>968.29155555555576</v>
      </c>
      <c r="T95" s="4">
        <v>617.31333333333339</v>
      </c>
      <c r="U95" s="4">
        <v>239.08874999999998</v>
      </c>
      <c r="V95" s="4">
        <v>996.8797777777778</v>
      </c>
    </row>
    <row r="96" spans="1:22" x14ac:dyDescent="0.25">
      <c r="A96">
        <v>47.5</v>
      </c>
      <c r="B96" s="4">
        <v>324.49577777777785</v>
      </c>
      <c r="C96" s="4">
        <v>863.23363636363626</v>
      </c>
      <c r="D96" s="4">
        <v>428.15955555555558</v>
      </c>
      <c r="E96" s="4">
        <v>273.11022222222226</v>
      </c>
      <c r="F96" s="4">
        <v>555.21577777777782</v>
      </c>
      <c r="G96" s="4">
        <v>609.80577777777796</v>
      </c>
      <c r="H96" s="4">
        <v>491.74488888888897</v>
      </c>
      <c r="I96" s="4">
        <v>487.92244444444447</v>
      </c>
      <c r="J96" s="4">
        <v>472.88444444444451</v>
      </c>
      <c r="K96" s="4">
        <v>437.49822222222224</v>
      </c>
      <c r="L96" s="4">
        <v>1712.8712727272725</v>
      </c>
      <c r="M96" s="4">
        <v>493.71333333333337</v>
      </c>
      <c r="N96" s="4">
        <v>93.134888888888895</v>
      </c>
      <c r="O96" s="4">
        <v>875.52288888888893</v>
      </c>
      <c r="P96" s="4">
        <v>325.29688888888893</v>
      </c>
      <c r="Q96" s="4">
        <v>830.38600000000019</v>
      </c>
      <c r="R96" s="4">
        <v>543.95444444444456</v>
      </c>
      <c r="S96" s="4">
        <v>972.52600000000007</v>
      </c>
      <c r="T96" s="4">
        <v>621.18155555555563</v>
      </c>
      <c r="U96" s="4">
        <v>240.47925000000001</v>
      </c>
      <c r="V96" s="4">
        <v>1004.4788888888891</v>
      </c>
    </row>
    <row r="97" spans="1:22" x14ac:dyDescent="0.25">
      <c r="A97">
        <v>48</v>
      </c>
      <c r="B97" s="4">
        <v>326.64733333333339</v>
      </c>
      <c r="C97" s="4">
        <v>871.45490909090904</v>
      </c>
      <c r="D97" s="4">
        <v>429.53288888888892</v>
      </c>
      <c r="E97" s="4">
        <v>275.51355555555563</v>
      </c>
      <c r="F97" s="4">
        <v>558.30577777777785</v>
      </c>
      <c r="G97" s="4">
        <v>612.75844444444454</v>
      </c>
      <c r="H97" s="4">
        <v>493.37000000000006</v>
      </c>
      <c r="I97" s="4">
        <v>489.27288888888893</v>
      </c>
      <c r="J97" s="4">
        <v>475.7455555555556</v>
      </c>
      <c r="K97" s="4">
        <v>439.97022222222228</v>
      </c>
      <c r="L97" s="4">
        <v>1729.164</v>
      </c>
      <c r="M97" s="4">
        <v>494.65177777777785</v>
      </c>
      <c r="N97" s="4">
        <v>94.462444444444458</v>
      </c>
      <c r="O97" s="4">
        <v>880.14644444444457</v>
      </c>
      <c r="P97" s="4">
        <v>326.92200000000003</v>
      </c>
      <c r="Q97" s="4">
        <v>834.73488888888903</v>
      </c>
      <c r="R97" s="4">
        <v>547.31911111111117</v>
      </c>
      <c r="S97" s="4">
        <v>976.73755555555567</v>
      </c>
      <c r="T97" s="4">
        <v>625.02688888888895</v>
      </c>
      <c r="U97" s="4">
        <v>241.84399999999999</v>
      </c>
      <c r="V97" s="4">
        <v>1012.0780000000002</v>
      </c>
    </row>
    <row r="98" spans="1:22" x14ac:dyDescent="0.25">
      <c r="A98">
        <v>48.5</v>
      </c>
      <c r="B98" s="4">
        <v>328.82177777777781</v>
      </c>
      <c r="C98" s="4">
        <v>879.67618181818182</v>
      </c>
      <c r="D98" s="4">
        <v>430.88333333333338</v>
      </c>
      <c r="E98" s="4">
        <v>277.87111111111119</v>
      </c>
      <c r="F98" s="4">
        <v>561.39577777777788</v>
      </c>
      <c r="G98" s="4">
        <v>615.73400000000004</v>
      </c>
      <c r="H98" s="4">
        <v>494.99511111111116</v>
      </c>
      <c r="I98" s="4">
        <v>490.64622222222232</v>
      </c>
      <c r="J98" s="4">
        <v>478.60666666666668</v>
      </c>
      <c r="K98" s="4">
        <v>442.39644444444451</v>
      </c>
      <c r="L98" s="4">
        <v>1745.4754545454546</v>
      </c>
      <c r="M98" s="4">
        <v>495.54444444444448</v>
      </c>
      <c r="N98" s="4">
        <v>95.835777777777793</v>
      </c>
      <c r="O98" s="4">
        <v>884.7700000000001</v>
      </c>
      <c r="P98" s="4">
        <v>328.54711111111118</v>
      </c>
      <c r="Q98" s="4">
        <v>839.03800000000001</v>
      </c>
      <c r="R98" s="4">
        <v>550.72955555555563</v>
      </c>
      <c r="S98" s="4">
        <v>980.94911111111116</v>
      </c>
      <c r="T98" s="4">
        <v>628.84933333333345</v>
      </c>
      <c r="U98" s="4">
        <v>243.20875000000001</v>
      </c>
      <c r="V98" s="4">
        <v>1019.6542222222224</v>
      </c>
    </row>
    <row r="99" spans="1:22" x14ac:dyDescent="0.25">
      <c r="A99">
        <v>49</v>
      </c>
      <c r="B99" s="4">
        <v>330.99622222222229</v>
      </c>
      <c r="C99" s="4">
        <v>887.89745454545448</v>
      </c>
      <c r="D99" s="4">
        <v>432.21088888888897</v>
      </c>
      <c r="E99" s="4">
        <v>280.29733333333331</v>
      </c>
      <c r="F99" s="4">
        <v>564.4857777777778</v>
      </c>
      <c r="G99" s="4">
        <v>618.73244444444447</v>
      </c>
      <c r="H99" s="4">
        <v>496.62022222222231</v>
      </c>
      <c r="I99" s="4">
        <v>491.99666666666673</v>
      </c>
      <c r="J99" s="4">
        <v>481.44488888888895</v>
      </c>
      <c r="K99" s="4">
        <v>444.84555555555562</v>
      </c>
      <c r="L99" s="4">
        <v>1761.8056363636363</v>
      </c>
      <c r="M99" s="4">
        <v>496.48288888888891</v>
      </c>
      <c r="N99" s="4">
        <v>97.186222222222241</v>
      </c>
      <c r="O99" s="4">
        <v>889.37066666666681</v>
      </c>
      <c r="P99" s="4">
        <v>330.17222222222227</v>
      </c>
      <c r="Q99" s="4">
        <v>843.40977777777789</v>
      </c>
      <c r="R99" s="4">
        <v>554.14</v>
      </c>
      <c r="S99" s="4">
        <v>985.13777777777784</v>
      </c>
      <c r="T99" s="4">
        <v>632.69466666666676</v>
      </c>
      <c r="U99" s="4">
        <v>244.5735</v>
      </c>
      <c r="V99" s="4">
        <v>1027.2304444444446</v>
      </c>
    </row>
    <row r="100" spans="1:22" x14ac:dyDescent="0.25">
      <c r="A100">
        <v>49.5</v>
      </c>
      <c r="B100" s="4">
        <v>333.14777777777783</v>
      </c>
      <c r="C100" s="4">
        <v>904.33999999999992</v>
      </c>
      <c r="D100" s="4">
        <v>433.56133333333332</v>
      </c>
      <c r="E100" s="4">
        <v>282.65488888888888</v>
      </c>
      <c r="F100" s="4">
        <v>567.59866666666676</v>
      </c>
      <c r="G100" s="4">
        <v>621.70800000000008</v>
      </c>
      <c r="H100" s="4">
        <v>498.24533333333341</v>
      </c>
      <c r="I100" s="4">
        <v>493.37000000000006</v>
      </c>
      <c r="J100" s="4">
        <v>484.28311111111123</v>
      </c>
      <c r="K100" s="4">
        <v>447.2717777777778</v>
      </c>
      <c r="L100" s="4">
        <v>1794.4098181818181</v>
      </c>
      <c r="M100" s="4">
        <v>497.39844444444452</v>
      </c>
      <c r="N100" s="4">
        <v>98.513777777777776</v>
      </c>
      <c r="O100" s="4">
        <v>893.99422222222233</v>
      </c>
      <c r="P100" s="4">
        <v>331.79733333333337</v>
      </c>
      <c r="Q100" s="4">
        <v>847.69000000000017</v>
      </c>
      <c r="R100" s="4">
        <v>557.55044444444445</v>
      </c>
      <c r="S100" s="4">
        <v>989.37222222222238</v>
      </c>
      <c r="T100" s="4">
        <v>636.54000000000008</v>
      </c>
      <c r="U100" s="4">
        <v>245.93825000000001</v>
      </c>
      <c r="V100" s="4">
        <v>1034.8295555555558</v>
      </c>
    </row>
    <row r="101" spans="1:22" x14ac:dyDescent="0.25">
      <c r="A101">
        <v>50</v>
      </c>
      <c r="B101" s="4">
        <v>335.32222222222225</v>
      </c>
      <c r="C101" s="4">
        <v>912.56127272727281</v>
      </c>
      <c r="D101" s="4">
        <v>434.95755555555564</v>
      </c>
      <c r="E101" s="4">
        <v>285.08111111111111</v>
      </c>
      <c r="F101" s="4">
        <v>570.71155555555561</v>
      </c>
      <c r="G101" s="4">
        <v>624.70644444444451</v>
      </c>
      <c r="H101" s="4">
        <v>499.8704444444445</v>
      </c>
      <c r="I101" s="4">
        <v>494.72044444444447</v>
      </c>
      <c r="J101" s="4">
        <v>487.14422222222231</v>
      </c>
      <c r="K101" s="4">
        <v>449.72088888888896</v>
      </c>
      <c r="L101" s="4">
        <v>1810.7399999999998</v>
      </c>
      <c r="M101" s="4">
        <v>498.33688888888895</v>
      </c>
      <c r="N101" s="4">
        <v>99.91</v>
      </c>
      <c r="O101" s="4">
        <v>898.64066666666679</v>
      </c>
      <c r="P101" s="4">
        <v>333.42244444444447</v>
      </c>
      <c r="Q101" s="4">
        <v>852.01600000000008</v>
      </c>
      <c r="R101" s="4">
        <v>560.96088888888892</v>
      </c>
      <c r="S101" s="4">
        <v>993.56088888888894</v>
      </c>
      <c r="T101" s="4">
        <v>640.38533333333339</v>
      </c>
      <c r="U101" s="4">
        <v>247.32874999999999</v>
      </c>
      <c r="V101" s="4">
        <v>1042.4286666666669</v>
      </c>
    </row>
    <row r="102" spans="1:22" x14ac:dyDescent="0.25">
      <c r="A102">
        <v>50.5</v>
      </c>
      <c r="B102" s="4">
        <v>337.49666666666667</v>
      </c>
      <c r="C102" s="4">
        <v>920.78254545454536</v>
      </c>
      <c r="D102" s="4">
        <v>436.30800000000011</v>
      </c>
      <c r="E102" s="4">
        <v>287.43866666666668</v>
      </c>
      <c r="F102" s="4">
        <v>573.80155555555564</v>
      </c>
      <c r="G102" s="4">
        <v>627.68200000000013</v>
      </c>
      <c r="H102" s="4">
        <v>501.4955555555556</v>
      </c>
      <c r="I102" s="4">
        <v>496.04800000000006</v>
      </c>
      <c r="J102" s="4">
        <v>489.98244444444452</v>
      </c>
      <c r="K102" s="4">
        <v>452.14711111111114</v>
      </c>
      <c r="L102" s="4">
        <v>1827.0514545454546</v>
      </c>
      <c r="M102" s="4">
        <v>499.22955555555569</v>
      </c>
      <c r="N102" s="4">
        <v>101.26044444444447</v>
      </c>
      <c r="O102" s="4">
        <v>903.24133333333339</v>
      </c>
      <c r="P102" s="4">
        <v>335.04755555555556</v>
      </c>
      <c r="Q102" s="4">
        <v>856.36488888888891</v>
      </c>
      <c r="R102" s="4">
        <v>564.34844444444445</v>
      </c>
      <c r="S102" s="4">
        <v>997.77244444444455</v>
      </c>
      <c r="T102" s="4">
        <v>644.23066666666671</v>
      </c>
      <c r="U102" s="4">
        <v>248.6935</v>
      </c>
      <c r="V102" s="4">
        <v>1050.0048888888891</v>
      </c>
    </row>
    <row r="103" spans="1:22" x14ac:dyDescent="0.25">
      <c r="A103">
        <v>51</v>
      </c>
      <c r="B103" s="4">
        <v>339.64822222222222</v>
      </c>
      <c r="C103" s="4">
        <v>929.00381818181813</v>
      </c>
      <c r="D103" s="4">
        <v>437.65844444444451</v>
      </c>
      <c r="E103" s="4">
        <v>289.84200000000004</v>
      </c>
      <c r="F103" s="4">
        <v>576.89155555555567</v>
      </c>
      <c r="G103" s="4">
        <v>630.65755555555552</v>
      </c>
      <c r="H103" s="4">
        <v>503.12066666666669</v>
      </c>
      <c r="I103" s="4">
        <v>497.42133333333339</v>
      </c>
      <c r="J103" s="4">
        <v>492.82066666666674</v>
      </c>
      <c r="K103" s="4">
        <v>454.59622222222231</v>
      </c>
      <c r="L103" s="4">
        <v>1843.3629090909089</v>
      </c>
      <c r="M103" s="4">
        <v>500.16800000000012</v>
      </c>
      <c r="N103" s="4">
        <v>102.58800000000001</v>
      </c>
      <c r="O103" s="4">
        <v>907.86488888888903</v>
      </c>
      <c r="P103" s="4">
        <v>336.67266666666671</v>
      </c>
      <c r="Q103" s="4">
        <v>860.66800000000001</v>
      </c>
      <c r="R103" s="4">
        <v>567.75888888888892</v>
      </c>
      <c r="S103" s="4">
        <v>1001.9840000000002</v>
      </c>
      <c r="T103" s="4">
        <v>648.07600000000002</v>
      </c>
      <c r="U103" s="4">
        <v>250.05824999999999</v>
      </c>
      <c r="V103" s="4">
        <v>1057.6040000000003</v>
      </c>
    </row>
    <row r="104" spans="1:22" x14ac:dyDescent="0.25">
      <c r="A104">
        <v>51.5</v>
      </c>
      <c r="B104" s="4">
        <v>341.82266666666675</v>
      </c>
      <c r="C104" s="4">
        <v>937.2250909090908</v>
      </c>
      <c r="D104" s="4">
        <v>439.00888888888898</v>
      </c>
      <c r="E104" s="4">
        <v>292.22244444444453</v>
      </c>
      <c r="F104" s="4">
        <v>579.98155555555559</v>
      </c>
      <c r="G104" s="4">
        <v>633.61022222222221</v>
      </c>
      <c r="H104" s="4">
        <v>504.7457777777779</v>
      </c>
      <c r="I104" s="4">
        <v>498.7717777777778</v>
      </c>
      <c r="J104" s="4">
        <v>495.65888888888895</v>
      </c>
      <c r="K104" s="4">
        <v>457.04533333333342</v>
      </c>
      <c r="L104" s="4">
        <v>1859.6743636363635</v>
      </c>
      <c r="M104" s="4">
        <v>501.06066666666669</v>
      </c>
      <c r="N104" s="4">
        <v>103.96133333333336</v>
      </c>
      <c r="O104" s="4">
        <v>912.46555555555562</v>
      </c>
      <c r="P104" s="4">
        <v>338.29777777777787</v>
      </c>
      <c r="Q104" s="4">
        <v>864.99400000000026</v>
      </c>
      <c r="R104" s="4">
        <v>571.16933333333338</v>
      </c>
      <c r="S104" s="4">
        <v>1006.1726666666667</v>
      </c>
      <c r="T104" s="4">
        <v>651.89844444444452</v>
      </c>
      <c r="U104" s="4">
        <v>251.44875000000002</v>
      </c>
      <c r="V104" s="4">
        <v>1065.1802222222223</v>
      </c>
    </row>
    <row r="105" spans="1:22" x14ac:dyDescent="0.25">
      <c r="A105">
        <v>52</v>
      </c>
      <c r="B105" s="4">
        <v>343.99711111111117</v>
      </c>
      <c r="C105" s="4">
        <v>945.44636363636369</v>
      </c>
      <c r="D105" s="4">
        <v>440.33644444444445</v>
      </c>
      <c r="E105" s="4">
        <v>294.62577777777784</v>
      </c>
      <c r="F105" s="4">
        <v>583.11733333333336</v>
      </c>
      <c r="G105" s="4">
        <v>636.63155555555568</v>
      </c>
      <c r="H105" s="4">
        <v>506.39377777777787</v>
      </c>
      <c r="I105" s="4">
        <v>500.14511111111113</v>
      </c>
      <c r="J105" s="4">
        <v>498.5200000000001</v>
      </c>
      <c r="K105" s="4">
        <v>459.47155555555565</v>
      </c>
      <c r="L105" s="4">
        <v>1875.9858181818181</v>
      </c>
      <c r="M105" s="4">
        <v>501.9762222222223</v>
      </c>
      <c r="N105" s="4">
        <v>105.31177777777779</v>
      </c>
      <c r="O105" s="4">
        <v>917.11200000000008</v>
      </c>
      <c r="P105" s="4">
        <v>339.92288888888891</v>
      </c>
      <c r="Q105" s="4">
        <v>869.32000000000016</v>
      </c>
      <c r="R105" s="4">
        <v>574.57977777777785</v>
      </c>
      <c r="S105" s="4">
        <v>1010.4300000000002</v>
      </c>
      <c r="T105" s="4">
        <v>655.74377777777784</v>
      </c>
      <c r="U105" s="4">
        <v>252.81350000000003</v>
      </c>
      <c r="V105" s="4">
        <v>1072.7793333333336</v>
      </c>
    </row>
    <row r="106" spans="1:22" x14ac:dyDescent="0.25">
      <c r="A106">
        <v>52.5</v>
      </c>
      <c r="B106" s="4">
        <v>346.17155555555564</v>
      </c>
      <c r="C106" s="4">
        <v>953.66763636363635</v>
      </c>
      <c r="D106" s="4">
        <v>441.70977777777784</v>
      </c>
      <c r="E106" s="4">
        <v>296.98333333333341</v>
      </c>
      <c r="F106" s="4">
        <v>586.20733333333351</v>
      </c>
      <c r="G106" s="4">
        <v>639.60711111111118</v>
      </c>
      <c r="H106" s="4">
        <v>507.99600000000004</v>
      </c>
      <c r="I106" s="4">
        <v>501.4955555555556</v>
      </c>
      <c r="J106" s="4">
        <v>501.35822222222225</v>
      </c>
      <c r="K106" s="4">
        <v>461.9206666666667</v>
      </c>
      <c r="L106" s="4">
        <v>1892.2972727272727</v>
      </c>
      <c r="M106" s="4">
        <v>502.91466666666673</v>
      </c>
      <c r="N106" s="4">
        <v>106.63933333333335</v>
      </c>
      <c r="O106" s="4">
        <v>921.73555555555561</v>
      </c>
      <c r="P106" s="4">
        <v>341.57088888888887</v>
      </c>
      <c r="Q106" s="4">
        <v>873.64600000000007</v>
      </c>
      <c r="R106" s="4">
        <v>577.99022222222231</v>
      </c>
      <c r="S106" s="4">
        <v>1014.5957777777778</v>
      </c>
      <c r="T106" s="4">
        <v>659.58911111111115</v>
      </c>
      <c r="U106" s="4">
        <v>254.17824999999999</v>
      </c>
      <c r="V106" s="4">
        <v>1080.3784444444445</v>
      </c>
    </row>
    <row r="107" spans="1:22" x14ac:dyDescent="0.25">
      <c r="A107">
        <v>53</v>
      </c>
      <c r="B107" s="4">
        <v>348.34600000000006</v>
      </c>
      <c r="C107" s="4">
        <v>961.88890909090901</v>
      </c>
      <c r="D107" s="4">
        <v>443.08311111111124</v>
      </c>
      <c r="E107" s="4">
        <v>299.38666666666677</v>
      </c>
      <c r="F107" s="4">
        <v>589.29733333333331</v>
      </c>
      <c r="G107" s="4">
        <v>642.5826666666668</v>
      </c>
      <c r="H107" s="4">
        <v>509.62111111111119</v>
      </c>
      <c r="I107" s="4">
        <v>502.84600000000006</v>
      </c>
      <c r="J107" s="4">
        <v>504.19644444444452</v>
      </c>
      <c r="K107" s="4">
        <v>464.36977777777781</v>
      </c>
      <c r="L107" s="4">
        <v>1908.6274545454544</v>
      </c>
      <c r="M107" s="4">
        <v>503.83022222222229</v>
      </c>
      <c r="N107" s="4">
        <v>108.03555555555558</v>
      </c>
      <c r="O107" s="4">
        <v>926.33622222222232</v>
      </c>
      <c r="P107" s="4">
        <v>343.19600000000008</v>
      </c>
      <c r="Q107" s="4">
        <v>877.94911111111116</v>
      </c>
      <c r="R107" s="4">
        <v>581.37777777777785</v>
      </c>
      <c r="S107" s="4">
        <v>1018.8302222222223</v>
      </c>
      <c r="T107" s="4">
        <v>663.43444444444458</v>
      </c>
      <c r="U107" s="4">
        <v>255.56874999999999</v>
      </c>
      <c r="V107" s="4">
        <v>1087.9775555555557</v>
      </c>
    </row>
    <row r="108" spans="1:22" x14ac:dyDescent="0.25">
      <c r="A108">
        <v>53.5</v>
      </c>
      <c r="B108" s="4">
        <v>350.52044444444448</v>
      </c>
      <c r="C108" s="4">
        <v>970.11018181818179</v>
      </c>
      <c r="D108" s="4">
        <v>444.43355555555559</v>
      </c>
      <c r="E108" s="4">
        <v>301.76711111111115</v>
      </c>
      <c r="F108" s="4">
        <v>592.38733333333346</v>
      </c>
      <c r="G108" s="4">
        <v>645.55822222222241</v>
      </c>
      <c r="H108" s="4">
        <v>511.24622222222229</v>
      </c>
      <c r="I108" s="4">
        <v>504.19644444444452</v>
      </c>
      <c r="J108" s="4">
        <v>507.05755555555561</v>
      </c>
      <c r="K108" s="4">
        <v>466.79600000000005</v>
      </c>
      <c r="L108" s="4">
        <v>1924.9201818181816</v>
      </c>
      <c r="M108" s="4">
        <v>504.7457777777779</v>
      </c>
      <c r="N108" s="4">
        <v>109.38600000000001</v>
      </c>
      <c r="O108" s="4">
        <v>930.98266666666677</v>
      </c>
      <c r="P108" s="4">
        <v>344.79822222222219</v>
      </c>
      <c r="Q108" s="4">
        <v>882.29800000000012</v>
      </c>
      <c r="R108" s="4">
        <v>584.76533333333339</v>
      </c>
      <c r="S108" s="4">
        <v>1023.0417777777778</v>
      </c>
      <c r="T108" s="4">
        <v>667.27977777777778</v>
      </c>
      <c r="U108" s="4">
        <v>256.93349999999998</v>
      </c>
      <c r="V108" s="4">
        <v>1095.5537777777779</v>
      </c>
    </row>
    <row r="109" spans="1:22" x14ac:dyDescent="0.25">
      <c r="A109">
        <v>54</v>
      </c>
      <c r="B109" s="4">
        <v>352.64911111111115</v>
      </c>
      <c r="C109" s="4">
        <v>978.33145454545445</v>
      </c>
      <c r="D109" s="4">
        <v>445.78400000000005</v>
      </c>
      <c r="E109" s="4">
        <v>304.17044444444446</v>
      </c>
      <c r="F109" s="4">
        <v>595.47733333333349</v>
      </c>
      <c r="G109" s="4">
        <v>648.55666666666673</v>
      </c>
      <c r="H109" s="4">
        <v>512.87133333333338</v>
      </c>
      <c r="I109" s="4">
        <v>505.54688888888899</v>
      </c>
      <c r="J109" s="4">
        <v>509.91866666666675</v>
      </c>
      <c r="K109" s="4">
        <v>469.2451111111111</v>
      </c>
      <c r="L109" s="4">
        <v>1941.2316363636362</v>
      </c>
      <c r="M109" s="4">
        <v>505.66133333333335</v>
      </c>
      <c r="N109" s="4">
        <v>110.73644444444447</v>
      </c>
      <c r="O109" s="4">
        <v>935.6062222222223</v>
      </c>
      <c r="P109" s="4">
        <v>346.4233333333334</v>
      </c>
      <c r="Q109" s="4">
        <v>886.60111111111132</v>
      </c>
      <c r="R109" s="4">
        <v>588.17577777777797</v>
      </c>
      <c r="S109" s="4">
        <v>1027.2304444444446</v>
      </c>
      <c r="T109" s="4">
        <v>671.10222222222228</v>
      </c>
      <c r="U109" s="4">
        <v>258.29825</v>
      </c>
      <c r="V109" s="4">
        <v>1103.152888888889</v>
      </c>
    </row>
    <row r="110" spans="1:22" x14ac:dyDescent="0.25">
      <c r="A110">
        <v>54.5</v>
      </c>
      <c r="B110" s="4">
        <v>354.84644444444444</v>
      </c>
      <c r="C110" s="4">
        <v>994.77400000000011</v>
      </c>
      <c r="D110" s="4">
        <v>447.13444444444451</v>
      </c>
      <c r="E110" s="4">
        <v>306.55088888888895</v>
      </c>
      <c r="F110" s="4">
        <v>598.61311111111115</v>
      </c>
      <c r="G110" s="4">
        <v>651.53222222222223</v>
      </c>
      <c r="H110" s="4">
        <v>514.51933333333341</v>
      </c>
      <c r="I110" s="4">
        <v>506.92022222222232</v>
      </c>
      <c r="J110" s="4">
        <v>512.75688888888897</v>
      </c>
      <c r="K110" s="4">
        <v>471.67133333333334</v>
      </c>
      <c r="L110" s="4">
        <v>1973.8732727272727</v>
      </c>
      <c r="M110" s="4">
        <v>506.59977777777789</v>
      </c>
      <c r="N110" s="4">
        <v>112.08688888888891</v>
      </c>
      <c r="O110" s="4">
        <v>940.22977777777783</v>
      </c>
      <c r="P110" s="4">
        <v>348.0484444444445</v>
      </c>
      <c r="Q110" s="4">
        <v>890.95000000000016</v>
      </c>
      <c r="R110" s="4">
        <v>591.58622222222232</v>
      </c>
      <c r="S110" s="4">
        <v>1031.4648888888889</v>
      </c>
      <c r="T110" s="4">
        <v>674.9475555555556</v>
      </c>
      <c r="U110" s="4">
        <v>259.66300000000001</v>
      </c>
      <c r="V110" s="4">
        <v>1110.7520000000002</v>
      </c>
    </row>
    <row r="111" spans="1:22" x14ac:dyDescent="0.25">
      <c r="A111">
        <v>55</v>
      </c>
      <c r="B111" s="4">
        <v>357.02088888888886</v>
      </c>
      <c r="C111" s="4">
        <v>1002.9952727272728</v>
      </c>
      <c r="D111" s="4">
        <v>448.48488888888897</v>
      </c>
      <c r="E111" s="4">
        <v>308.93133333333333</v>
      </c>
      <c r="F111" s="4">
        <v>601.70311111111118</v>
      </c>
      <c r="G111" s="4">
        <v>654.50777777777785</v>
      </c>
      <c r="H111" s="4">
        <v>516.1444444444445</v>
      </c>
      <c r="I111" s="4">
        <v>508.27066666666673</v>
      </c>
      <c r="J111" s="4">
        <v>515.59511111111112</v>
      </c>
      <c r="K111" s="4">
        <v>474.1204444444445</v>
      </c>
      <c r="L111" s="4">
        <v>1990.1659999999999</v>
      </c>
      <c r="M111" s="4">
        <v>507.51533333333339</v>
      </c>
      <c r="N111" s="4">
        <v>113.43733333333336</v>
      </c>
      <c r="O111" s="4">
        <v>944.83044444444465</v>
      </c>
      <c r="P111" s="4">
        <v>349.69644444444447</v>
      </c>
      <c r="Q111" s="4">
        <v>895.27600000000007</v>
      </c>
      <c r="R111" s="4">
        <v>594.99666666666678</v>
      </c>
      <c r="S111" s="4">
        <v>1035.6535555555558</v>
      </c>
      <c r="T111" s="4">
        <v>678.79288888888891</v>
      </c>
      <c r="U111" s="4">
        <v>261.02775000000003</v>
      </c>
      <c r="V111" s="4">
        <v>1118.3053333333335</v>
      </c>
    </row>
    <row r="112" spans="1:22" x14ac:dyDescent="0.25">
      <c r="A112">
        <v>55.5</v>
      </c>
      <c r="B112" s="4">
        <v>359.17244444444447</v>
      </c>
      <c r="C112" s="4">
        <v>1011.2165454545454</v>
      </c>
      <c r="D112" s="4">
        <v>449.83533333333344</v>
      </c>
      <c r="E112" s="4">
        <v>311.33466666666669</v>
      </c>
      <c r="F112" s="4">
        <v>604.79311111111122</v>
      </c>
      <c r="G112" s="4">
        <v>657.48333333333335</v>
      </c>
      <c r="H112" s="4">
        <v>517.76955555555571</v>
      </c>
      <c r="I112" s="4">
        <v>509.62111111111119</v>
      </c>
      <c r="J112" s="4">
        <v>518.43333333333339</v>
      </c>
      <c r="K112" s="4">
        <v>476.54666666666668</v>
      </c>
      <c r="L112" s="4">
        <v>2006.4961818181819</v>
      </c>
      <c r="M112" s="4">
        <v>508.40800000000007</v>
      </c>
      <c r="N112" s="4">
        <v>114.78777777777779</v>
      </c>
      <c r="O112" s="4">
        <v>949.45400000000006</v>
      </c>
      <c r="P112" s="4">
        <v>351.32155555555562</v>
      </c>
      <c r="Q112" s="4">
        <v>899.57911111111116</v>
      </c>
      <c r="R112" s="4">
        <v>598.40711111111125</v>
      </c>
      <c r="S112" s="4">
        <v>1039.8880000000001</v>
      </c>
      <c r="T112" s="4">
        <v>682.63822222222223</v>
      </c>
      <c r="U112" s="4">
        <v>262.41825</v>
      </c>
      <c r="V112" s="4">
        <v>1125.9044444444444</v>
      </c>
    </row>
    <row r="113" spans="1:22" x14ac:dyDescent="0.25">
      <c r="A113">
        <v>56</v>
      </c>
      <c r="B113" s="4">
        <v>361.34688888888894</v>
      </c>
      <c r="C113" s="4">
        <v>1019.4378181818181</v>
      </c>
      <c r="D113" s="4">
        <v>451.23155555555559</v>
      </c>
      <c r="E113" s="4">
        <v>313.73800000000006</v>
      </c>
      <c r="F113" s="4">
        <v>607.88311111111113</v>
      </c>
      <c r="G113" s="4">
        <v>660.48177777777789</v>
      </c>
      <c r="H113" s="4">
        <v>519.37177777777777</v>
      </c>
      <c r="I113" s="4">
        <v>510.99444444444447</v>
      </c>
      <c r="J113" s="4">
        <v>521.29444444444448</v>
      </c>
      <c r="K113" s="4">
        <v>479.01866666666672</v>
      </c>
      <c r="L113" s="4">
        <v>2022.8076363636364</v>
      </c>
      <c r="M113" s="4">
        <v>509.3464444444445</v>
      </c>
      <c r="N113" s="4">
        <v>116.16111111111113</v>
      </c>
      <c r="O113" s="4">
        <v>954.05466666666678</v>
      </c>
      <c r="P113" s="4">
        <v>352.94666666666672</v>
      </c>
      <c r="Q113" s="4">
        <v>903.9051111111113</v>
      </c>
      <c r="R113" s="4">
        <v>601.79466666666679</v>
      </c>
      <c r="S113" s="4">
        <v>1044.0766666666668</v>
      </c>
      <c r="T113" s="4">
        <v>686.48355555555565</v>
      </c>
      <c r="U113" s="4">
        <v>263.78299999999996</v>
      </c>
      <c r="V113" s="4">
        <v>1133.5035555555557</v>
      </c>
    </row>
    <row r="114" spans="1:22" x14ac:dyDescent="0.25">
      <c r="A114">
        <v>56.5</v>
      </c>
      <c r="B114" s="4">
        <v>363.52133333333336</v>
      </c>
      <c r="C114" s="4">
        <v>1027.6590909090908</v>
      </c>
      <c r="D114" s="4">
        <v>452.55911111111112</v>
      </c>
      <c r="E114" s="4">
        <v>316.09555555555556</v>
      </c>
      <c r="F114" s="4">
        <v>610.99600000000009</v>
      </c>
      <c r="G114" s="4">
        <v>663.45733333333351</v>
      </c>
      <c r="H114" s="4">
        <v>520.99688888888898</v>
      </c>
      <c r="I114" s="4">
        <v>512.32200000000012</v>
      </c>
      <c r="J114" s="4">
        <v>524.13266666666675</v>
      </c>
      <c r="K114" s="4">
        <v>481.44488888888895</v>
      </c>
      <c r="L114" s="4">
        <v>2039.1190909090906</v>
      </c>
      <c r="M114" s="4">
        <v>510.26200000000011</v>
      </c>
      <c r="N114" s="4">
        <v>117.53444444444446</v>
      </c>
      <c r="O114" s="4">
        <v>958.70111111111135</v>
      </c>
      <c r="P114" s="4">
        <v>354.57177777777781</v>
      </c>
      <c r="Q114" s="4">
        <v>908.23111111111132</v>
      </c>
      <c r="R114" s="4">
        <v>605.20511111111125</v>
      </c>
      <c r="S114" s="4">
        <v>1048.2882222222224</v>
      </c>
      <c r="T114" s="4">
        <v>690.32888888888897</v>
      </c>
      <c r="U114" s="4">
        <v>265.17349999999999</v>
      </c>
      <c r="V114" s="4">
        <v>1141.0797777777777</v>
      </c>
    </row>
    <row r="115" spans="1:22" x14ac:dyDescent="0.25">
      <c r="A115">
        <v>57</v>
      </c>
      <c r="B115" s="4">
        <v>365.67288888888891</v>
      </c>
      <c r="C115" s="4">
        <v>1035.8803636363637</v>
      </c>
      <c r="D115" s="4">
        <v>453.90955555555558</v>
      </c>
      <c r="E115" s="4">
        <v>318.49888888888898</v>
      </c>
      <c r="F115" s="4">
        <v>614.08600000000013</v>
      </c>
      <c r="G115" s="4">
        <v>666.43288888888901</v>
      </c>
      <c r="H115" s="4">
        <v>522.644888888889</v>
      </c>
      <c r="I115" s="4">
        <v>513.69533333333345</v>
      </c>
      <c r="J115" s="4">
        <v>526.97088888888891</v>
      </c>
      <c r="K115" s="4">
        <v>483.87111111111119</v>
      </c>
      <c r="L115" s="4">
        <v>2055.4305454545452</v>
      </c>
      <c r="M115" s="4">
        <v>511.17755555555561</v>
      </c>
      <c r="N115" s="4">
        <v>118.86200000000001</v>
      </c>
      <c r="O115" s="4">
        <v>963.34755555555569</v>
      </c>
      <c r="P115" s="4">
        <v>356.17400000000009</v>
      </c>
      <c r="Q115" s="4">
        <v>912.55711111111123</v>
      </c>
      <c r="R115" s="4">
        <v>608.6155555555556</v>
      </c>
      <c r="S115" s="4">
        <v>1052.4997777777778</v>
      </c>
      <c r="T115" s="4">
        <v>694.15133333333347</v>
      </c>
      <c r="U115" s="4">
        <v>266.53825000000001</v>
      </c>
      <c r="V115" s="4">
        <v>1148.6788888888891</v>
      </c>
    </row>
    <row r="116" spans="1:22" x14ac:dyDescent="0.25">
      <c r="A116">
        <v>57.5</v>
      </c>
      <c r="B116" s="4">
        <v>367.84733333333338</v>
      </c>
      <c r="C116" s="4">
        <v>1044.1016363636363</v>
      </c>
      <c r="D116" s="4">
        <v>455.28288888888892</v>
      </c>
      <c r="E116" s="4">
        <v>320.90222222222224</v>
      </c>
      <c r="F116" s="4">
        <v>617.19888888888897</v>
      </c>
      <c r="G116" s="4">
        <v>669.43133333333355</v>
      </c>
      <c r="H116" s="4">
        <v>524.2700000000001</v>
      </c>
      <c r="I116" s="4">
        <v>515.04577777777786</v>
      </c>
      <c r="J116" s="4">
        <v>529.80911111111118</v>
      </c>
      <c r="K116" s="4">
        <v>486.29733333333337</v>
      </c>
      <c r="L116" s="4">
        <v>2071.7419999999997</v>
      </c>
      <c r="M116" s="4">
        <v>512.09311111111117</v>
      </c>
      <c r="N116" s="4">
        <v>120.21244444444446</v>
      </c>
      <c r="O116" s="4">
        <v>967.94822222222228</v>
      </c>
      <c r="P116" s="4">
        <v>357.82200000000006</v>
      </c>
      <c r="Q116" s="4">
        <v>916.86022222222232</v>
      </c>
      <c r="R116" s="4">
        <v>612.02600000000007</v>
      </c>
      <c r="S116" s="4">
        <v>1056.6884444444447</v>
      </c>
      <c r="T116" s="4">
        <v>697.99666666666678</v>
      </c>
      <c r="U116" s="4">
        <v>267.92874999999998</v>
      </c>
      <c r="V116" s="4">
        <v>1156.2780000000002</v>
      </c>
    </row>
    <row r="117" spans="1:22" x14ac:dyDescent="0.25">
      <c r="A117">
        <v>58</v>
      </c>
      <c r="B117" s="4">
        <v>370.04466666666667</v>
      </c>
      <c r="C117" s="4">
        <v>1052.322909090909</v>
      </c>
      <c r="D117" s="4">
        <v>456.61044444444451</v>
      </c>
      <c r="E117" s="4">
        <v>323.28266666666673</v>
      </c>
      <c r="F117" s="4">
        <v>620.28888888888901</v>
      </c>
      <c r="G117" s="4">
        <v>672.42977777777776</v>
      </c>
      <c r="H117" s="4">
        <v>525.89511111111108</v>
      </c>
      <c r="I117" s="4">
        <v>516.39622222222226</v>
      </c>
      <c r="J117" s="4">
        <v>532.67022222222226</v>
      </c>
      <c r="K117" s="4">
        <v>488.76933333333335</v>
      </c>
      <c r="L117" s="4">
        <v>2088.0534545454543</v>
      </c>
      <c r="M117" s="4">
        <v>513.03155555555554</v>
      </c>
      <c r="N117" s="4">
        <v>121.58577777777779</v>
      </c>
      <c r="O117" s="4">
        <v>972.57177777777804</v>
      </c>
      <c r="P117" s="4">
        <v>359.44711111111116</v>
      </c>
      <c r="Q117" s="4">
        <v>921.20911111111138</v>
      </c>
      <c r="R117" s="4">
        <v>615.43644444444453</v>
      </c>
      <c r="S117" s="4">
        <v>1060.9457777777779</v>
      </c>
      <c r="T117" s="4">
        <v>701.86488888888891</v>
      </c>
      <c r="U117" s="4">
        <v>269.29349999999999</v>
      </c>
      <c r="V117" s="4">
        <v>1163.8542222222225</v>
      </c>
    </row>
    <row r="118" spans="1:22" x14ac:dyDescent="0.25">
      <c r="A118">
        <v>58.5</v>
      </c>
      <c r="B118" s="4">
        <v>372.19622222222227</v>
      </c>
      <c r="C118" s="4">
        <v>1060.5441818181816</v>
      </c>
      <c r="D118" s="4">
        <v>457.98377777777785</v>
      </c>
      <c r="E118" s="4">
        <v>325.68599999999998</v>
      </c>
      <c r="F118" s="4">
        <v>623.37888888888892</v>
      </c>
      <c r="G118" s="4">
        <v>675.40533333333337</v>
      </c>
      <c r="H118" s="4">
        <v>527.52022222222229</v>
      </c>
      <c r="I118" s="4">
        <v>517.76955555555571</v>
      </c>
      <c r="J118" s="4">
        <v>535.50844444444454</v>
      </c>
      <c r="K118" s="4">
        <v>491.19555555555559</v>
      </c>
      <c r="L118" s="4">
        <v>2104.3836363636365</v>
      </c>
      <c r="M118" s="4">
        <v>513.94711111111121</v>
      </c>
      <c r="N118" s="4">
        <v>122.91333333333336</v>
      </c>
      <c r="O118" s="4">
        <v>977.17244444444464</v>
      </c>
      <c r="P118" s="4">
        <v>361.07222222222225</v>
      </c>
      <c r="Q118" s="4">
        <v>925.51222222222236</v>
      </c>
      <c r="R118" s="4">
        <v>618.82400000000007</v>
      </c>
      <c r="S118" s="4">
        <v>1065.1344444444446</v>
      </c>
      <c r="T118" s="4">
        <v>705.68733333333341</v>
      </c>
      <c r="U118" s="4">
        <v>270.65825000000001</v>
      </c>
      <c r="V118" s="4">
        <v>1171.4533333333336</v>
      </c>
    </row>
    <row r="119" spans="1:22" x14ac:dyDescent="0.25">
      <c r="A119">
        <v>59</v>
      </c>
      <c r="B119" s="4">
        <v>374.34777777777788</v>
      </c>
      <c r="C119" s="4">
        <v>1076.9867272727272</v>
      </c>
      <c r="D119" s="4">
        <v>459.35711111111118</v>
      </c>
      <c r="E119" s="4">
        <v>328.04355555555554</v>
      </c>
      <c r="F119" s="4">
        <v>626.49177777777777</v>
      </c>
      <c r="G119" s="4">
        <v>678.35800000000006</v>
      </c>
      <c r="H119" s="4">
        <v>529.12244444444445</v>
      </c>
      <c r="I119" s="4">
        <v>519.12000000000012</v>
      </c>
      <c r="J119" s="4">
        <v>538.36955555555562</v>
      </c>
      <c r="K119" s="4">
        <v>493.64466666666669</v>
      </c>
      <c r="L119" s="4">
        <v>2136.9878181818181</v>
      </c>
      <c r="M119" s="4">
        <v>514.83977777777784</v>
      </c>
      <c r="N119" s="4">
        <v>124.30955555555558</v>
      </c>
      <c r="O119" s="4">
        <v>981.79600000000005</v>
      </c>
      <c r="P119" s="4">
        <v>362.6973333333334</v>
      </c>
      <c r="Q119" s="4">
        <v>929.8611111111112</v>
      </c>
      <c r="R119" s="4">
        <v>622.21155555555549</v>
      </c>
      <c r="S119" s="4">
        <v>1069.3688888888892</v>
      </c>
      <c r="T119" s="4">
        <v>709.53266666666684</v>
      </c>
      <c r="U119" s="4">
        <v>271.99725000000001</v>
      </c>
      <c r="V119" s="4">
        <v>1179.0524444444445</v>
      </c>
    </row>
    <row r="120" spans="1:22" x14ac:dyDescent="0.25">
      <c r="A120">
        <v>59.5</v>
      </c>
      <c r="B120" s="4">
        <v>376.5222222222223</v>
      </c>
      <c r="C120" s="4">
        <v>1085.2079999999999</v>
      </c>
      <c r="D120" s="4">
        <v>460.68466666666671</v>
      </c>
      <c r="E120" s="4">
        <v>330.44688888888891</v>
      </c>
      <c r="F120" s="4">
        <v>629.60466666666673</v>
      </c>
      <c r="G120" s="4">
        <v>681.35644444444449</v>
      </c>
      <c r="H120" s="4">
        <v>530.77044444444448</v>
      </c>
      <c r="I120" s="4">
        <v>520.47044444444452</v>
      </c>
      <c r="J120" s="4">
        <v>541.20777777777778</v>
      </c>
      <c r="K120" s="4">
        <v>496.04800000000006</v>
      </c>
      <c r="L120" s="4">
        <v>2153.3179999999998</v>
      </c>
      <c r="M120" s="4">
        <v>515.77822222222233</v>
      </c>
      <c r="N120" s="4">
        <v>125.66000000000001</v>
      </c>
      <c r="O120" s="4">
        <v>986.44244444444462</v>
      </c>
      <c r="P120" s="4">
        <v>364.32244444444444</v>
      </c>
      <c r="Q120" s="4">
        <v>934.16422222222229</v>
      </c>
      <c r="R120" s="4">
        <v>625.62199999999996</v>
      </c>
      <c r="S120" s="4">
        <v>1073.5575555555556</v>
      </c>
      <c r="T120" s="4">
        <v>713.35511111111123</v>
      </c>
      <c r="U120" s="4">
        <v>273.4135</v>
      </c>
      <c r="V120" s="4">
        <v>1186.6286666666667</v>
      </c>
    </row>
    <row r="121" spans="1:22" x14ac:dyDescent="0.25">
      <c r="A121">
        <v>60</v>
      </c>
      <c r="B121" s="4">
        <v>378.69666666666672</v>
      </c>
      <c r="C121" s="4">
        <v>1093.4292727272727</v>
      </c>
      <c r="D121" s="4">
        <v>462.05800000000011</v>
      </c>
      <c r="E121" s="4">
        <v>332.8273333333334</v>
      </c>
      <c r="F121" s="4">
        <v>632.69466666666676</v>
      </c>
      <c r="G121" s="4">
        <v>684.33200000000011</v>
      </c>
      <c r="H121" s="4">
        <v>532.4184444444445</v>
      </c>
      <c r="I121" s="4">
        <v>521.82088888888893</v>
      </c>
      <c r="J121" s="4">
        <v>544.06888888888898</v>
      </c>
      <c r="K121" s="4">
        <v>498.5200000000001</v>
      </c>
      <c r="L121" s="4">
        <v>2169.6294545454543</v>
      </c>
      <c r="M121" s="4">
        <v>516.69377777777788</v>
      </c>
      <c r="N121" s="4">
        <v>126.98755555555556</v>
      </c>
      <c r="O121" s="4">
        <v>991.04311111111133</v>
      </c>
      <c r="P121" s="4">
        <v>365.9475555555556</v>
      </c>
      <c r="Q121" s="4">
        <v>938.51311111111113</v>
      </c>
      <c r="R121" s="4">
        <v>629.03244444444442</v>
      </c>
      <c r="S121" s="4">
        <v>1077.7462222222223</v>
      </c>
      <c r="T121" s="4">
        <v>717.20044444444443</v>
      </c>
      <c r="U121" s="4">
        <v>274.7525</v>
      </c>
      <c r="V121" s="4">
        <v>1194.2506666666668</v>
      </c>
    </row>
    <row r="122" spans="1:22" x14ac:dyDescent="0.25">
      <c r="A122">
        <v>60.5</v>
      </c>
      <c r="B122" s="4">
        <v>380.87111111111119</v>
      </c>
      <c r="C122" s="4">
        <v>1101.6505454545454</v>
      </c>
      <c r="D122" s="4">
        <v>463.40844444444451</v>
      </c>
      <c r="E122" s="4">
        <v>335.23066666666671</v>
      </c>
      <c r="F122" s="4">
        <v>635.78466666666668</v>
      </c>
      <c r="G122" s="4">
        <v>687.30755555555561</v>
      </c>
      <c r="H122" s="4">
        <v>534.02066666666667</v>
      </c>
      <c r="I122" s="4">
        <v>523.17133333333345</v>
      </c>
      <c r="J122" s="4">
        <v>546.90711111111125</v>
      </c>
      <c r="K122" s="4">
        <v>500.94622222222227</v>
      </c>
      <c r="L122" s="4">
        <v>2185.9221818181818</v>
      </c>
      <c r="M122" s="4">
        <v>517.60933333333332</v>
      </c>
      <c r="N122" s="4">
        <v>128.36088888888889</v>
      </c>
      <c r="O122" s="4">
        <v>995.66666666666674</v>
      </c>
      <c r="P122" s="4">
        <v>367.57266666666675</v>
      </c>
      <c r="Q122" s="4">
        <v>942.81622222222245</v>
      </c>
      <c r="R122" s="4">
        <v>632.44288888888889</v>
      </c>
      <c r="S122" s="4">
        <v>1081.9806666666668</v>
      </c>
      <c r="T122" s="4">
        <v>721.0915555555556</v>
      </c>
      <c r="U122" s="4">
        <v>276.14299999999997</v>
      </c>
      <c r="V122" s="4">
        <v>1201.8268888888892</v>
      </c>
    </row>
    <row r="123" spans="1:22" x14ac:dyDescent="0.25">
      <c r="A123">
        <v>61</v>
      </c>
      <c r="B123" s="4">
        <v>383.04555555555561</v>
      </c>
      <c r="C123" s="4">
        <v>1109.8718181818181</v>
      </c>
      <c r="D123" s="4">
        <v>464.75888888888898</v>
      </c>
      <c r="E123" s="4">
        <v>337.58822222222227</v>
      </c>
      <c r="F123" s="4">
        <v>638.89755555555553</v>
      </c>
      <c r="G123" s="4">
        <v>690.30600000000004</v>
      </c>
      <c r="H123" s="4">
        <v>535.64577777777788</v>
      </c>
      <c r="I123" s="4">
        <v>524.52177777777786</v>
      </c>
      <c r="J123" s="4">
        <v>549.74533333333341</v>
      </c>
      <c r="K123" s="4">
        <v>503.39533333333344</v>
      </c>
      <c r="L123" s="4">
        <v>2202.2523636363635</v>
      </c>
      <c r="M123" s="4">
        <v>518.524888888889</v>
      </c>
      <c r="N123" s="4">
        <v>129.71133333333336</v>
      </c>
      <c r="O123" s="4">
        <v>1000.2902222222223</v>
      </c>
      <c r="P123" s="4">
        <v>369.19777777777784</v>
      </c>
      <c r="Q123" s="4">
        <v>947.14222222222236</v>
      </c>
      <c r="R123" s="4">
        <v>635.83044444444465</v>
      </c>
      <c r="S123" s="4">
        <v>1086.1693333333335</v>
      </c>
      <c r="T123" s="4">
        <v>724.9140000000001</v>
      </c>
      <c r="U123" s="4">
        <v>277.50774999999999</v>
      </c>
      <c r="V123" s="4">
        <v>1209.4031111111112</v>
      </c>
    </row>
    <row r="124" spans="1:22" x14ac:dyDescent="0.25">
      <c r="A124">
        <v>61.5</v>
      </c>
      <c r="B124" s="4">
        <v>385.19711111111116</v>
      </c>
      <c r="C124" s="4">
        <v>1118.0930909090907</v>
      </c>
      <c r="D124" s="4">
        <v>466.10933333333338</v>
      </c>
      <c r="E124" s="4">
        <v>339.99155555555558</v>
      </c>
      <c r="F124" s="4">
        <v>641.98755555555567</v>
      </c>
      <c r="G124" s="4">
        <v>693.28155555555566</v>
      </c>
      <c r="H124" s="4">
        <v>537.27088888888898</v>
      </c>
      <c r="I124" s="4">
        <v>525.89511111111108</v>
      </c>
      <c r="J124" s="4">
        <v>552.58355555555556</v>
      </c>
      <c r="K124" s="4">
        <v>505.82155555555562</v>
      </c>
      <c r="L124" s="4">
        <v>2218.5638181818181</v>
      </c>
      <c r="M124" s="4">
        <v>519.46333333333337</v>
      </c>
      <c r="N124" s="4">
        <v>131.06177777777779</v>
      </c>
      <c r="O124" s="4">
        <v>1004.913777777778</v>
      </c>
      <c r="P124" s="4">
        <v>370.82288888888894</v>
      </c>
      <c r="Q124" s="4">
        <v>951.46822222222227</v>
      </c>
      <c r="R124" s="4">
        <v>639.26377777777782</v>
      </c>
      <c r="S124" s="4">
        <v>1090.403777777778</v>
      </c>
      <c r="T124" s="4">
        <v>728.75933333333342</v>
      </c>
      <c r="U124" s="4">
        <v>278.89824999999996</v>
      </c>
      <c r="V124" s="4">
        <v>1217.0022222222226</v>
      </c>
    </row>
    <row r="125" spans="1:22" x14ac:dyDescent="0.25">
      <c r="A125">
        <v>62</v>
      </c>
      <c r="B125" s="4">
        <v>387.3944444444445</v>
      </c>
      <c r="C125" s="4">
        <v>1126.3143636363634</v>
      </c>
      <c r="D125" s="4">
        <v>467.48266666666677</v>
      </c>
      <c r="E125" s="4">
        <v>342.37200000000007</v>
      </c>
      <c r="F125" s="4">
        <v>645.07755555555559</v>
      </c>
      <c r="G125" s="4">
        <v>696.28</v>
      </c>
      <c r="H125" s="4">
        <v>538.918888888889</v>
      </c>
      <c r="I125" s="4">
        <v>527.26844444444453</v>
      </c>
      <c r="J125" s="4">
        <v>555.44466666666665</v>
      </c>
      <c r="K125" s="4">
        <v>508.27066666666673</v>
      </c>
      <c r="L125" s="4">
        <v>2234.8752727272731</v>
      </c>
      <c r="M125" s="4">
        <v>520.35600000000011</v>
      </c>
      <c r="N125" s="4">
        <v>132.43511111111113</v>
      </c>
      <c r="O125" s="4">
        <v>1009.5373333333334</v>
      </c>
      <c r="P125" s="4">
        <v>372.44800000000004</v>
      </c>
      <c r="Q125" s="4">
        <v>955.77133333333347</v>
      </c>
      <c r="R125" s="4">
        <v>642.65133333333347</v>
      </c>
      <c r="S125" s="4">
        <v>1094.5924444444445</v>
      </c>
      <c r="T125" s="4">
        <v>732.60466666666673</v>
      </c>
      <c r="U125" s="4">
        <v>280.26299999999998</v>
      </c>
      <c r="V125" s="4">
        <v>1224.5784444444446</v>
      </c>
    </row>
    <row r="126" spans="1:22" x14ac:dyDescent="0.25">
      <c r="A126">
        <v>62.5</v>
      </c>
      <c r="B126" s="4">
        <v>389.54600000000005</v>
      </c>
      <c r="C126" s="4">
        <v>1134.5356363636365</v>
      </c>
      <c r="D126" s="4">
        <v>468.83311111111124</v>
      </c>
      <c r="E126" s="4">
        <v>344.79822222222219</v>
      </c>
      <c r="F126" s="4">
        <v>648.16755555555574</v>
      </c>
      <c r="G126" s="4">
        <v>699.23266666666677</v>
      </c>
      <c r="H126" s="4">
        <v>540.5440000000001</v>
      </c>
      <c r="I126" s="4">
        <v>528.59600000000012</v>
      </c>
      <c r="J126" s="4">
        <v>558.28288888888892</v>
      </c>
      <c r="K126" s="4">
        <v>510.69688888888896</v>
      </c>
      <c r="L126" s="4">
        <v>2251.1867272727272</v>
      </c>
      <c r="M126" s="4">
        <v>521.29444444444448</v>
      </c>
      <c r="N126" s="4">
        <v>133.78555555555559</v>
      </c>
      <c r="O126" s="4">
        <v>1014.1837777777779</v>
      </c>
      <c r="P126" s="4">
        <v>374.09600000000006</v>
      </c>
      <c r="Q126" s="4">
        <v>960.12022222222242</v>
      </c>
      <c r="R126" s="4">
        <v>646.06177777777793</v>
      </c>
      <c r="S126" s="4">
        <v>1098.826888888889</v>
      </c>
      <c r="T126" s="4">
        <v>736.42711111111123</v>
      </c>
      <c r="U126" s="4">
        <v>281.62774999999999</v>
      </c>
      <c r="V126" s="4">
        <v>1232.154666666667</v>
      </c>
    </row>
    <row r="127" spans="1:22" x14ac:dyDescent="0.25">
      <c r="A127">
        <v>63</v>
      </c>
      <c r="B127" s="4">
        <v>391.6975555555556</v>
      </c>
      <c r="C127" s="4">
        <v>1142.7569090909092</v>
      </c>
      <c r="D127" s="4">
        <v>470.18355555555559</v>
      </c>
      <c r="E127" s="4">
        <v>347.17866666666674</v>
      </c>
      <c r="F127" s="4">
        <v>651.28044444444458</v>
      </c>
      <c r="G127" s="4">
        <v>702.20822222222239</v>
      </c>
      <c r="H127" s="4">
        <v>542.16911111111119</v>
      </c>
      <c r="I127" s="4">
        <v>529.94644444444452</v>
      </c>
      <c r="J127" s="4">
        <v>561.12111111111119</v>
      </c>
      <c r="K127" s="4">
        <v>513.16888888888889</v>
      </c>
      <c r="L127" s="4">
        <v>2267.4981818181814</v>
      </c>
      <c r="M127" s="4">
        <v>522.21</v>
      </c>
      <c r="N127" s="4">
        <v>135.11311111111115</v>
      </c>
      <c r="O127" s="4">
        <v>1018.7844444444447</v>
      </c>
      <c r="P127" s="4">
        <v>375.72111111111116</v>
      </c>
      <c r="Q127" s="4">
        <v>964.42333333333352</v>
      </c>
      <c r="R127" s="4">
        <v>649.4722222222224</v>
      </c>
      <c r="S127" s="4">
        <v>1103.0384444444446</v>
      </c>
      <c r="T127" s="4">
        <v>740.29533333333347</v>
      </c>
      <c r="U127" s="4">
        <v>282.99250000000001</v>
      </c>
      <c r="V127" s="4">
        <v>1239.7537777777779</v>
      </c>
    </row>
    <row r="128" spans="1:22" x14ac:dyDescent="0.25">
      <c r="A128">
        <v>63.5</v>
      </c>
      <c r="B128" s="4">
        <v>393.87200000000013</v>
      </c>
      <c r="C128" s="4">
        <v>1150.9781818181818</v>
      </c>
      <c r="D128" s="4">
        <v>471.55688888888898</v>
      </c>
      <c r="E128" s="4">
        <v>349.55911111111112</v>
      </c>
      <c r="F128" s="4">
        <v>654.39333333333343</v>
      </c>
      <c r="G128" s="4">
        <v>705.18377777777789</v>
      </c>
      <c r="H128" s="4">
        <v>543.79422222222229</v>
      </c>
      <c r="I128" s="4">
        <v>531.29688888888904</v>
      </c>
      <c r="J128" s="4">
        <v>563.95933333333335</v>
      </c>
      <c r="K128" s="4">
        <v>515.59511111111112</v>
      </c>
      <c r="L128" s="4">
        <v>2283.8096363636359</v>
      </c>
      <c r="M128" s="4">
        <v>523.12555555555571</v>
      </c>
      <c r="N128" s="4">
        <v>136.48644444444446</v>
      </c>
      <c r="O128" s="4">
        <v>1023.4080000000001</v>
      </c>
      <c r="P128" s="4">
        <v>377.34622222222231</v>
      </c>
      <c r="Q128" s="4">
        <v>968.74933333333342</v>
      </c>
      <c r="R128" s="4">
        <v>652.85977777777794</v>
      </c>
      <c r="S128" s="4">
        <v>1107.2271111111113</v>
      </c>
      <c r="T128" s="4">
        <v>744.14066666666679</v>
      </c>
      <c r="U128" s="4">
        <v>284.40875</v>
      </c>
      <c r="V128" s="4">
        <v>1247.3528888888891</v>
      </c>
    </row>
    <row r="129" spans="1:22" x14ac:dyDescent="0.25">
      <c r="A129">
        <v>64</v>
      </c>
      <c r="B129" s="4">
        <v>396.04644444444455</v>
      </c>
      <c r="C129" s="4">
        <v>1167.4207272727272</v>
      </c>
      <c r="D129" s="4">
        <v>472.88444444444451</v>
      </c>
      <c r="E129" s="4">
        <v>351.96244444444449</v>
      </c>
      <c r="F129" s="4">
        <v>657.48333333333335</v>
      </c>
      <c r="G129" s="4">
        <v>708.20511111111125</v>
      </c>
      <c r="H129" s="4">
        <v>545.39644444444457</v>
      </c>
      <c r="I129" s="4">
        <v>532.67022222222226</v>
      </c>
      <c r="J129" s="4">
        <v>566.84333333333336</v>
      </c>
      <c r="K129" s="4">
        <v>518.04422222222229</v>
      </c>
      <c r="L129" s="4">
        <v>2316.4325454545456</v>
      </c>
      <c r="M129" s="4">
        <v>524.06400000000008</v>
      </c>
      <c r="N129" s="4">
        <v>137.85977777777779</v>
      </c>
      <c r="O129" s="4">
        <v>1028.0315555555555</v>
      </c>
      <c r="P129" s="4">
        <v>378.97133333333335</v>
      </c>
      <c r="Q129" s="4">
        <v>973.07533333333345</v>
      </c>
      <c r="R129" s="4">
        <v>656.29311111111133</v>
      </c>
      <c r="S129" s="4">
        <v>1111.4615555555556</v>
      </c>
      <c r="T129" s="4">
        <v>747.96311111111117</v>
      </c>
      <c r="U129" s="4">
        <v>285.74774999999994</v>
      </c>
      <c r="V129" s="4">
        <v>1254.9291111111113</v>
      </c>
    </row>
    <row r="130" spans="1:22" x14ac:dyDescent="0.25">
      <c r="A130">
        <v>64.5</v>
      </c>
      <c r="B130" s="4">
        <v>398.19800000000004</v>
      </c>
      <c r="C130" s="4">
        <v>1175.6419999999998</v>
      </c>
      <c r="D130" s="4">
        <v>474.23488888888897</v>
      </c>
      <c r="E130" s="4">
        <v>354.34288888888892</v>
      </c>
      <c r="F130" s="4">
        <v>660.59622222222231</v>
      </c>
      <c r="G130" s="4">
        <v>711.18066666666675</v>
      </c>
      <c r="H130" s="4">
        <v>547.04444444444459</v>
      </c>
      <c r="I130" s="4">
        <v>534.02066666666667</v>
      </c>
      <c r="J130" s="4">
        <v>569.68155555555563</v>
      </c>
      <c r="K130" s="4">
        <v>520.47044444444452</v>
      </c>
      <c r="L130" s="4">
        <v>2332.7440000000001</v>
      </c>
      <c r="M130" s="4">
        <v>524.97955555555563</v>
      </c>
      <c r="N130" s="4">
        <v>139.18733333333336</v>
      </c>
      <c r="O130" s="4">
        <v>1032.6322222222223</v>
      </c>
      <c r="P130" s="4">
        <v>380.5964444444445</v>
      </c>
      <c r="Q130" s="4">
        <v>977.42422222222228</v>
      </c>
      <c r="R130" s="4">
        <v>659.65777777777782</v>
      </c>
      <c r="S130" s="4">
        <v>1115.6502222222225</v>
      </c>
      <c r="T130" s="4">
        <v>751.80844444444449</v>
      </c>
      <c r="U130" s="4">
        <v>287.11250000000001</v>
      </c>
      <c r="V130" s="4">
        <v>1262.5511111111114</v>
      </c>
    </row>
    <row r="131" spans="1:22" x14ac:dyDescent="0.25">
      <c r="A131">
        <v>65</v>
      </c>
      <c r="B131" s="4">
        <v>400.37244444444445</v>
      </c>
      <c r="C131" s="4">
        <v>1183.8632727272727</v>
      </c>
      <c r="D131" s="4">
        <v>475.60822222222225</v>
      </c>
      <c r="E131" s="4">
        <v>356.72333333333336</v>
      </c>
      <c r="F131" s="4">
        <v>663.68622222222234</v>
      </c>
      <c r="G131" s="4">
        <v>714.15622222222225</v>
      </c>
      <c r="H131" s="4">
        <v>548.66955555555569</v>
      </c>
      <c r="I131" s="4">
        <v>535.39400000000012</v>
      </c>
      <c r="J131" s="4">
        <v>572.51977777777779</v>
      </c>
      <c r="K131" s="4">
        <v>522.91955555555569</v>
      </c>
      <c r="L131" s="4">
        <v>2349.0741818181818</v>
      </c>
      <c r="M131" s="4">
        <v>525.91800000000012</v>
      </c>
      <c r="N131" s="4">
        <v>140.56066666666666</v>
      </c>
      <c r="O131" s="4">
        <v>1037.2557777777779</v>
      </c>
      <c r="P131" s="4">
        <v>382.22155555555565</v>
      </c>
      <c r="Q131" s="4">
        <v>981.72733333333349</v>
      </c>
      <c r="R131" s="4">
        <v>663.06822222222229</v>
      </c>
      <c r="S131" s="4">
        <v>1119.8846666666666</v>
      </c>
      <c r="T131" s="4">
        <v>755.63088888888899</v>
      </c>
      <c r="U131" s="4">
        <v>288.47724999999997</v>
      </c>
      <c r="V131" s="4">
        <v>1270.1273333333336</v>
      </c>
    </row>
    <row r="132" spans="1:22" x14ac:dyDescent="0.25">
      <c r="A132">
        <v>65.5</v>
      </c>
      <c r="B132" s="4">
        <v>402.56977777777786</v>
      </c>
      <c r="C132" s="4">
        <v>1192.0845454545454</v>
      </c>
      <c r="D132" s="4">
        <v>476.95866666666672</v>
      </c>
      <c r="E132" s="4">
        <v>359.10377777777779</v>
      </c>
      <c r="F132" s="4">
        <v>666.79911111111119</v>
      </c>
      <c r="G132" s="4">
        <v>717.13177777777787</v>
      </c>
      <c r="H132" s="4">
        <v>550.29466666666667</v>
      </c>
      <c r="I132" s="4">
        <v>536.7215555555556</v>
      </c>
      <c r="J132" s="4">
        <v>575.35800000000006</v>
      </c>
      <c r="K132" s="4">
        <v>525.34577777777793</v>
      </c>
      <c r="L132" s="4">
        <v>2365.385636363636</v>
      </c>
      <c r="M132" s="4">
        <v>526.81066666666675</v>
      </c>
      <c r="N132" s="4">
        <v>141.91111111111113</v>
      </c>
      <c r="O132" s="4">
        <v>1041.8564444444446</v>
      </c>
      <c r="P132" s="4">
        <v>383.84666666666669</v>
      </c>
      <c r="Q132" s="4">
        <v>986.07622222222233</v>
      </c>
      <c r="R132" s="4">
        <v>666.47866666666675</v>
      </c>
      <c r="S132" s="4">
        <v>1124.0733333333335</v>
      </c>
      <c r="T132" s="4">
        <v>759.49911111111123</v>
      </c>
      <c r="U132" s="4">
        <v>289.86774999999994</v>
      </c>
      <c r="V132" s="4">
        <v>1277.7035555555558</v>
      </c>
    </row>
    <row r="133" spans="1:22" x14ac:dyDescent="0.25">
      <c r="A133">
        <v>66</v>
      </c>
      <c r="B133" s="4">
        <v>404.72133333333335</v>
      </c>
      <c r="C133" s="4">
        <v>1200.305818181818</v>
      </c>
      <c r="D133" s="4">
        <v>478.30911111111112</v>
      </c>
      <c r="E133" s="4">
        <v>361.50711111111116</v>
      </c>
      <c r="F133" s="4">
        <v>669.88911111111122</v>
      </c>
      <c r="G133" s="4">
        <v>720.08444444444456</v>
      </c>
      <c r="H133" s="4">
        <v>551.91977777777777</v>
      </c>
      <c r="I133" s="4">
        <v>538.07200000000012</v>
      </c>
      <c r="J133" s="4">
        <v>578.21911111111115</v>
      </c>
      <c r="K133" s="4">
        <v>527.79488888888898</v>
      </c>
      <c r="L133" s="4">
        <v>2381.6783636363634</v>
      </c>
      <c r="M133" s="4">
        <v>527.74911111111123</v>
      </c>
      <c r="N133" s="4">
        <v>143.26155555555556</v>
      </c>
      <c r="O133" s="4">
        <v>1046.5028888888889</v>
      </c>
      <c r="P133" s="4">
        <v>385.47177777777779</v>
      </c>
      <c r="Q133" s="4">
        <v>990.37933333333342</v>
      </c>
      <c r="R133" s="4">
        <v>669.8662222222224</v>
      </c>
      <c r="S133" s="4">
        <v>1128.2848888888889</v>
      </c>
      <c r="T133" s="4">
        <v>763.34444444444455</v>
      </c>
      <c r="U133" s="4">
        <v>291.23249999999996</v>
      </c>
      <c r="V133" s="4">
        <v>1285.3255555555556</v>
      </c>
    </row>
    <row r="134" spans="1:22" x14ac:dyDescent="0.25">
      <c r="A134">
        <v>66.5</v>
      </c>
      <c r="B134" s="4">
        <v>406.89577777777782</v>
      </c>
      <c r="C134" s="4">
        <v>1208.5270909090909</v>
      </c>
      <c r="D134" s="4">
        <v>479.68244444444451</v>
      </c>
      <c r="E134" s="4">
        <v>363.88755555555559</v>
      </c>
      <c r="F134" s="4">
        <v>672.97911111111125</v>
      </c>
      <c r="G134" s="4">
        <v>723.08288888888899</v>
      </c>
      <c r="H134" s="4">
        <v>553.54488888888898</v>
      </c>
      <c r="I134" s="4">
        <v>539.44533333333334</v>
      </c>
      <c r="J134" s="4">
        <v>581.05733333333342</v>
      </c>
      <c r="K134" s="4">
        <v>530.24400000000003</v>
      </c>
      <c r="L134" s="4">
        <v>2398.0085454545456</v>
      </c>
      <c r="M134" s="4">
        <v>528.66466666666679</v>
      </c>
      <c r="N134" s="4">
        <v>144.61200000000002</v>
      </c>
      <c r="O134" s="4">
        <v>1051.1264444444446</v>
      </c>
      <c r="P134" s="4">
        <v>387.09688888888894</v>
      </c>
      <c r="Q134" s="4">
        <v>994.68244444444463</v>
      </c>
      <c r="R134" s="4">
        <v>673.29955555555568</v>
      </c>
      <c r="S134" s="4">
        <v>1132.4964444444445</v>
      </c>
      <c r="T134" s="4">
        <v>767.16688888888905</v>
      </c>
      <c r="U134" s="4">
        <v>292.59724999999997</v>
      </c>
      <c r="V134" s="4">
        <v>1292.9017777777779</v>
      </c>
    </row>
    <row r="135" spans="1:22" x14ac:dyDescent="0.25">
      <c r="A135">
        <v>67</v>
      </c>
      <c r="B135" s="4">
        <v>409.07022222222224</v>
      </c>
      <c r="C135" s="4">
        <v>1216.7483636363636</v>
      </c>
      <c r="D135" s="4">
        <v>481.01000000000005</v>
      </c>
      <c r="E135" s="4">
        <v>366.26800000000009</v>
      </c>
      <c r="F135" s="4">
        <v>676.06911111111117</v>
      </c>
      <c r="G135" s="4">
        <v>726.08133333333353</v>
      </c>
      <c r="H135" s="4">
        <v>555.19288888888889</v>
      </c>
      <c r="I135" s="4">
        <v>540.79577777777786</v>
      </c>
      <c r="J135" s="4">
        <v>583.89555555555557</v>
      </c>
      <c r="K135" s="4">
        <v>532.67022222222226</v>
      </c>
      <c r="L135" s="4">
        <v>2414.3200000000002</v>
      </c>
      <c r="M135" s="4">
        <v>529.58022222222223</v>
      </c>
      <c r="N135" s="4">
        <v>145.98533333333336</v>
      </c>
      <c r="O135" s="4">
        <v>1055.7728888888892</v>
      </c>
      <c r="P135" s="4">
        <v>388.72200000000009</v>
      </c>
      <c r="Q135" s="4">
        <v>999.03133333333358</v>
      </c>
      <c r="R135" s="4">
        <v>676.68711111111111</v>
      </c>
      <c r="S135" s="4">
        <v>1136.7080000000001</v>
      </c>
      <c r="T135" s="4">
        <v>771.01222222222236</v>
      </c>
      <c r="U135" s="4">
        <v>293.98775000000001</v>
      </c>
      <c r="V135" s="4">
        <v>1300.4780000000001</v>
      </c>
    </row>
    <row r="136" spans="1:22" x14ac:dyDescent="0.25">
      <c r="A136">
        <v>67.5</v>
      </c>
      <c r="B136" s="4">
        <v>411.22177777777779</v>
      </c>
      <c r="C136" s="4">
        <v>1224.9696363636363</v>
      </c>
      <c r="D136" s="4">
        <v>482.36044444444451</v>
      </c>
      <c r="E136" s="4">
        <v>368.67133333333334</v>
      </c>
      <c r="F136" s="4">
        <v>679.1591111111112</v>
      </c>
      <c r="G136" s="4">
        <v>729.05688888888903</v>
      </c>
      <c r="H136" s="4">
        <v>556.79511111111117</v>
      </c>
      <c r="I136" s="4">
        <v>542.16911111111119</v>
      </c>
      <c r="J136" s="4">
        <v>586.73377777777773</v>
      </c>
      <c r="K136" s="4">
        <v>535.0964444444445</v>
      </c>
      <c r="L136" s="4">
        <v>2430.6314545454547</v>
      </c>
      <c r="M136" s="4">
        <v>530.49577777777779</v>
      </c>
      <c r="N136" s="4">
        <v>147.31288888888892</v>
      </c>
      <c r="O136" s="4">
        <v>1060.3735555555556</v>
      </c>
      <c r="P136" s="4">
        <v>390.37000000000006</v>
      </c>
      <c r="Q136" s="4">
        <v>1003.3344444444447</v>
      </c>
      <c r="R136" s="4">
        <v>680.1204444444445</v>
      </c>
      <c r="S136" s="4">
        <v>1140.9195555555555</v>
      </c>
      <c r="T136" s="4">
        <v>774.85755555555556</v>
      </c>
      <c r="U136" s="4">
        <v>295.37824999999998</v>
      </c>
      <c r="V136" s="4">
        <v>1308.1000000000004</v>
      </c>
    </row>
    <row r="137" spans="1:22" x14ac:dyDescent="0.25">
      <c r="A137">
        <v>68</v>
      </c>
      <c r="B137" s="4">
        <v>413.39622222222226</v>
      </c>
      <c r="C137" s="4">
        <v>1233.1909090909091</v>
      </c>
      <c r="D137" s="4">
        <v>483.75666666666672</v>
      </c>
      <c r="E137" s="4">
        <v>371.05177777777789</v>
      </c>
      <c r="F137" s="4">
        <v>682.29488888888886</v>
      </c>
      <c r="G137" s="4">
        <v>732.03244444444454</v>
      </c>
      <c r="H137" s="4">
        <v>558.42022222222226</v>
      </c>
      <c r="I137" s="4">
        <v>543.51955555555571</v>
      </c>
      <c r="J137" s="4">
        <v>589.59488888888893</v>
      </c>
      <c r="K137" s="4">
        <v>537.54555555555555</v>
      </c>
      <c r="L137" s="4">
        <v>2446.9429090909084</v>
      </c>
      <c r="M137" s="4">
        <v>531.41133333333346</v>
      </c>
      <c r="N137" s="4">
        <v>148.68622222222223</v>
      </c>
      <c r="O137" s="4">
        <v>1064.9971111111113</v>
      </c>
      <c r="P137" s="4">
        <v>391.9951111111111</v>
      </c>
      <c r="Q137" s="4">
        <v>1007.6604444444446</v>
      </c>
      <c r="R137" s="4">
        <v>683.50800000000004</v>
      </c>
      <c r="S137" s="4">
        <v>1145.1082222222224</v>
      </c>
      <c r="T137" s="4">
        <v>778.70288888888888</v>
      </c>
      <c r="U137" s="4">
        <v>296.74299999999999</v>
      </c>
      <c r="V137" s="4">
        <v>1315.6762222222223</v>
      </c>
    </row>
    <row r="138" spans="1:22" x14ac:dyDescent="0.25">
      <c r="A138">
        <v>68.5</v>
      </c>
      <c r="B138" s="4">
        <v>415.57066666666668</v>
      </c>
      <c r="C138" s="4">
        <v>1241.4121818181816</v>
      </c>
      <c r="D138" s="4">
        <v>485.08422222222231</v>
      </c>
      <c r="E138" s="4">
        <v>373.45511111111114</v>
      </c>
      <c r="F138" s="4">
        <v>685.38488888888901</v>
      </c>
      <c r="G138" s="4">
        <v>735.03088888888897</v>
      </c>
      <c r="H138" s="4">
        <v>560.04533333333336</v>
      </c>
      <c r="I138" s="4">
        <v>544.84711111111108</v>
      </c>
      <c r="J138" s="4">
        <v>592.4331111111112</v>
      </c>
      <c r="K138" s="4">
        <v>539.99466666666672</v>
      </c>
      <c r="L138" s="4">
        <v>2463.2543636363635</v>
      </c>
      <c r="M138" s="4">
        <v>532.34977777777794</v>
      </c>
      <c r="N138" s="4">
        <v>150.05955555555556</v>
      </c>
      <c r="O138" s="4">
        <v>1069.6206666666667</v>
      </c>
      <c r="P138" s="4">
        <v>393.59733333333338</v>
      </c>
      <c r="Q138" s="4">
        <v>1011.9864444444445</v>
      </c>
      <c r="R138" s="4">
        <v>686.89555555555569</v>
      </c>
      <c r="S138" s="4">
        <v>1149.3426666666669</v>
      </c>
      <c r="T138" s="4">
        <v>782.54822222222231</v>
      </c>
      <c r="U138" s="4">
        <v>298.10774999999995</v>
      </c>
      <c r="V138" s="4">
        <v>1323.2295555555559</v>
      </c>
    </row>
    <row r="139" spans="1:22" x14ac:dyDescent="0.25">
      <c r="A139">
        <v>69</v>
      </c>
      <c r="B139" s="4">
        <v>417.72222222222229</v>
      </c>
      <c r="C139" s="4">
        <v>1257.8547272727271</v>
      </c>
      <c r="D139" s="4">
        <v>486.45755555555564</v>
      </c>
      <c r="E139" s="4">
        <v>375.83555555555557</v>
      </c>
      <c r="F139" s="4">
        <v>688.47488888888904</v>
      </c>
      <c r="G139" s="4">
        <v>738.00644444444458</v>
      </c>
      <c r="H139" s="4">
        <v>561.67044444444446</v>
      </c>
      <c r="I139" s="4">
        <v>546.22044444444452</v>
      </c>
      <c r="J139" s="4">
        <v>595.29422222222229</v>
      </c>
      <c r="K139" s="4">
        <v>542.44377777777788</v>
      </c>
      <c r="L139" s="4">
        <v>2495.8959999999997</v>
      </c>
      <c r="M139" s="4">
        <v>533.24244444444446</v>
      </c>
      <c r="N139" s="4">
        <v>151.38711111111112</v>
      </c>
      <c r="O139" s="4">
        <v>1074.2442222222221</v>
      </c>
      <c r="P139" s="4">
        <v>395.22244444444448</v>
      </c>
      <c r="Q139" s="4">
        <v>1016.3353333333333</v>
      </c>
      <c r="R139" s="4">
        <v>690.32888888888897</v>
      </c>
      <c r="S139" s="4">
        <v>1153.5542222222225</v>
      </c>
      <c r="T139" s="4">
        <v>786.39355555555562</v>
      </c>
      <c r="U139" s="4">
        <v>299.44675000000001</v>
      </c>
      <c r="V139" s="4">
        <v>1330.8515555555559</v>
      </c>
    </row>
    <row r="140" spans="1:22" x14ac:dyDescent="0.25">
      <c r="A140">
        <v>69.5</v>
      </c>
      <c r="B140" s="4">
        <v>419.91955555555563</v>
      </c>
      <c r="C140" s="4">
        <v>1266.0759999999998</v>
      </c>
      <c r="D140" s="4">
        <v>487.80800000000011</v>
      </c>
      <c r="E140" s="4">
        <v>378.21600000000007</v>
      </c>
      <c r="F140" s="4">
        <v>691.58777777777777</v>
      </c>
      <c r="G140" s="4">
        <v>740.98200000000008</v>
      </c>
      <c r="H140" s="4">
        <v>563.31844444444448</v>
      </c>
      <c r="I140" s="4">
        <v>547.57088888888893</v>
      </c>
      <c r="J140" s="4">
        <v>598.13244444444445</v>
      </c>
      <c r="K140" s="4">
        <v>544.84711111111108</v>
      </c>
      <c r="L140" s="4">
        <v>2512.1887272727272</v>
      </c>
      <c r="M140" s="4">
        <v>534.18088888888894</v>
      </c>
      <c r="N140" s="4">
        <v>152.76044444444443</v>
      </c>
      <c r="O140" s="4">
        <v>1078.867777777778</v>
      </c>
      <c r="P140" s="4">
        <v>396.84755555555557</v>
      </c>
      <c r="Q140" s="4">
        <v>1020.6613333333336</v>
      </c>
      <c r="R140" s="4">
        <v>693.71644444444451</v>
      </c>
      <c r="S140" s="4">
        <v>1157.7657777777779</v>
      </c>
      <c r="T140" s="4">
        <v>790.21600000000012</v>
      </c>
      <c r="U140" s="4">
        <v>300.83724999999998</v>
      </c>
      <c r="V140" s="4">
        <v>1338.4277777777779</v>
      </c>
    </row>
    <row r="141" spans="1:22" x14ac:dyDescent="0.25">
      <c r="A141">
        <v>70</v>
      </c>
      <c r="B141" s="4">
        <v>422.07111111111118</v>
      </c>
      <c r="C141" s="4">
        <v>1274.2972727272729</v>
      </c>
      <c r="D141" s="4">
        <v>489.13555555555558</v>
      </c>
      <c r="E141" s="4">
        <v>380.61933333333337</v>
      </c>
      <c r="F141" s="4">
        <v>694.70066666666673</v>
      </c>
      <c r="G141" s="4">
        <v>743.98044444444463</v>
      </c>
      <c r="H141" s="4">
        <v>564.94355555555558</v>
      </c>
      <c r="I141" s="4">
        <v>548.94422222222227</v>
      </c>
      <c r="J141" s="4">
        <v>600.99355555555564</v>
      </c>
      <c r="K141" s="4">
        <v>547.31911111111117</v>
      </c>
      <c r="L141" s="4">
        <v>2528.5001818181822</v>
      </c>
      <c r="M141" s="4">
        <v>535.0964444444445</v>
      </c>
      <c r="N141" s="4">
        <v>154.11088888888889</v>
      </c>
      <c r="O141" s="4">
        <v>1083.4684444444447</v>
      </c>
      <c r="P141" s="4">
        <v>398.4955555555556</v>
      </c>
      <c r="Q141" s="4">
        <v>1024.9873333333335</v>
      </c>
      <c r="R141" s="4">
        <v>697.12688888888897</v>
      </c>
      <c r="S141" s="4">
        <v>1161.9773333333335</v>
      </c>
      <c r="T141" s="4">
        <v>794.06133333333344</v>
      </c>
      <c r="U141" s="4">
        <v>302.22775000000001</v>
      </c>
      <c r="V141" s="4">
        <v>1346.0268888888893</v>
      </c>
    </row>
    <row r="142" spans="1:22" x14ac:dyDescent="0.25">
      <c r="A142">
        <v>70.5</v>
      </c>
      <c r="B142" s="4">
        <v>424.22266666666673</v>
      </c>
      <c r="C142" s="4">
        <v>1282.5185454545453</v>
      </c>
      <c r="D142" s="4">
        <v>490.50888888888898</v>
      </c>
      <c r="E142" s="4">
        <v>383.02266666666674</v>
      </c>
      <c r="F142" s="4">
        <v>697.79066666666688</v>
      </c>
      <c r="G142" s="4">
        <v>746.95600000000002</v>
      </c>
      <c r="H142" s="4">
        <v>566.54577777777786</v>
      </c>
      <c r="I142" s="4">
        <v>550.29466666666667</v>
      </c>
      <c r="J142" s="4">
        <v>603.83177777777792</v>
      </c>
      <c r="K142" s="4">
        <v>549.74533333333341</v>
      </c>
      <c r="L142" s="4">
        <v>2544.8303636363635</v>
      </c>
      <c r="M142" s="4">
        <v>536.01200000000006</v>
      </c>
      <c r="N142" s="4">
        <v>155.43844444444446</v>
      </c>
      <c r="O142" s="4">
        <v>1088.0920000000001</v>
      </c>
      <c r="P142" s="4">
        <v>400.12066666666669</v>
      </c>
      <c r="Q142" s="4">
        <v>1029.2904444444446</v>
      </c>
      <c r="R142" s="4">
        <v>700.51444444444451</v>
      </c>
      <c r="S142" s="4">
        <v>1166.1660000000002</v>
      </c>
      <c r="T142" s="4">
        <v>797.90666666666675</v>
      </c>
      <c r="U142" s="4">
        <v>303.59250000000003</v>
      </c>
      <c r="V142" s="4">
        <v>1353.626</v>
      </c>
    </row>
    <row r="143" spans="1:22" x14ac:dyDescent="0.25">
      <c r="A143" t="s">
        <v>472</v>
      </c>
    </row>
    <row r="144" spans="1:22" x14ac:dyDescent="0.25">
      <c r="A144">
        <v>71</v>
      </c>
      <c r="B144" s="4">
        <v>6.5004444444444456</v>
      </c>
      <c r="C144" s="4">
        <v>18.18418181818182</v>
      </c>
      <c r="D144" s="4">
        <v>7.1871111111111121</v>
      </c>
      <c r="E144" s="4">
        <v>6.065555555555556</v>
      </c>
      <c r="F144" s="4">
        <v>10.574666666666667</v>
      </c>
      <c r="G144" s="4">
        <v>10.712000000000002</v>
      </c>
      <c r="H144" s="4">
        <v>8.400222222222224</v>
      </c>
      <c r="I144" s="4">
        <v>8.1255555555555556</v>
      </c>
      <c r="J144" s="4">
        <v>8.6748888888888889</v>
      </c>
      <c r="K144" s="4">
        <v>7.9882222222222232</v>
      </c>
      <c r="L144" s="4">
        <v>36.068727272727273</v>
      </c>
      <c r="M144" s="4">
        <v>8.5604444444444461</v>
      </c>
      <c r="N144" s="4">
        <v>3.3875555555555561</v>
      </c>
      <c r="O144" s="4">
        <v>16.434222222222221</v>
      </c>
      <c r="P144" s="4">
        <v>6.225777777777779</v>
      </c>
      <c r="Q144" s="4">
        <v>15.015111111111111</v>
      </c>
      <c r="R144" s="4">
        <v>10.208444444444446</v>
      </c>
      <c r="S144" s="4">
        <v>17.738888888888891</v>
      </c>
      <c r="T144" s="4">
        <v>12.955111111111114</v>
      </c>
      <c r="U144" s="4">
        <v>6.1027500000000003</v>
      </c>
      <c r="V144" s="4">
        <v>19.112222222222226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144"/>
  <sheetViews>
    <sheetView workbookViewId="0"/>
  </sheetViews>
  <sheetFormatPr defaultRowHeight="15" x14ac:dyDescent="0.25"/>
  <sheetData>
    <row r="1" spans="1:11" x14ac:dyDescent="0.25">
      <c r="A1" t="s">
        <v>512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2" spans="1:11" x14ac:dyDescent="0.25">
      <c r="A2">
        <v>0.5</v>
      </c>
      <c r="B2" s="4">
        <v>50.006500000000003</v>
      </c>
      <c r="C2" s="4">
        <v>56.907500000000006</v>
      </c>
      <c r="D2" s="4">
        <v>83.43</v>
      </c>
      <c r="E2" s="4">
        <v>75.859500000000011</v>
      </c>
      <c r="F2" s="4">
        <v>94.476749999999996</v>
      </c>
      <c r="G2" s="4">
        <v>121.61725</v>
      </c>
      <c r="H2" s="4">
        <v>48.564500000000002</v>
      </c>
      <c r="I2" s="4">
        <v>102.69099999999999</v>
      </c>
      <c r="J2" s="4">
        <v>88.090749999999986</v>
      </c>
      <c r="K2" s="4">
        <v>48.410000000000004</v>
      </c>
    </row>
    <row r="3" spans="1:11" x14ac:dyDescent="0.25">
      <c r="A3">
        <v>1</v>
      </c>
      <c r="B3" s="4">
        <v>55.439750000000004</v>
      </c>
      <c r="C3" s="4">
        <v>63.576750000000011</v>
      </c>
      <c r="D3" s="4">
        <v>92.10775000000001</v>
      </c>
      <c r="E3" s="4">
        <v>87.627250000000004</v>
      </c>
      <c r="F3" s="4">
        <v>104.98275000000001</v>
      </c>
      <c r="G3" s="4">
        <v>135.26474999999999</v>
      </c>
      <c r="H3" s="4">
        <v>54.71875</v>
      </c>
      <c r="I3" s="4">
        <v>112.47599999999998</v>
      </c>
      <c r="J3" s="4">
        <v>99.317750000000018</v>
      </c>
      <c r="K3" s="4">
        <v>53.766000000000005</v>
      </c>
    </row>
    <row r="4" spans="1:11" x14ac:dyDescent="0.25">
      <c r="A4">
        <v>1.5</v>
      </c>
      <c r="B4" s="4">
        <v>60.873000000000005</v>
      </c>
      <c r="C4" s="4">
        <v>70.246000000000009</v>
      </c>
      <c r="D4" s="4">
        <v>100.7855</v>
      </c>
      <c r="E4" s="4">
        <v>99.394999999999996</v>
      </c>
      <c r="F4" s="4">
        <v>115.48875</v>
      </c>
      <c r="G4" s="4">
        <v>148.91225</v>
      </c>
      <c r="H4" s="4">
        <v>60.873000000000005</v>
      </c>
      <c r="I4" s="4">
        <v>122.261</v>
      </c>
      <c r="J4" s="4">
        <v>110.54474999999999</v>
      </c>
      <c r="K4" s="4">
        <v>59.122</v>
      </c>
    </row>
    <row r="5" spans="1:11" x14ac:dyDescent="0.25">
      <c r="A5">
        <v>2</v>
      </c>
      <c r="B5" s="4">
        <v>66.306250000000006</v>
      </c>
      <c r="C5" s="4">
        <v>76.91525</v>
      </c>
      <c r="D5" s="4">
        <v>109.46325</v>
      </c>
      <c r="E5" s="4">
        <v>111.16275</v>
      </c>
      <c r="F5" s="4">
        <v>125.99475</v>
      </c>
      <c r="G5" s="4">
        <v>162.55975000000001</v>
      </c>
      <c r="H5" s="4">
        <v>67.027249999999995</v>
      </c>
      <c r="I5" s="4">
        <v>132.04599999999999</v>
      </c>
      <c r="J5" s="4">
        <v>121.77175000000001</v>
      </c>
      <c r="K5" s="4">
        <v>64.478000000000009</v>
      </c>
    </row>
    <row r="6" spans="1:11" x14ac:dyDescent="0.25">
      <c r="A6">
        <v>2.5</v>
      </c>
      <c r="B6" s="4">
        <v>71.739500000000007</v>
      </c>
      <c r="C6" s="4">
        <v>83.584500000000006</v>
      </c>
      <c r="D6" s="4">
        <v>118.14100000000002</v>
      </c>
      <c r="E6" s="4">
        <v>122.93049999999999</v>
      </c>
      <c r="F6" s="4">
        <v>136.50075000000001</v>
      </c>
      <c r="G6" s="4">
        <v>176.20725000000002</v>
      </c>
      <c r="H6" s="4">
        <v>73.181500000000014</v>
      </c>
      <c r="I6" s="4">
        <v>141.83099999999999</v>
      </c>
      <c r="J6" s="4">
        <v>132.99875</v>
      </c>
      <c r="K6" s="4">
        <v>69.834000000000003</v>
      </c>
    </row>
    <row r="7" spans="1:11" x14ac:dyDescent="0.25">
      <c r="A7">
        <v>3</v>
      </c>
      <c r="B7" s="4">
        <v>77.172750000000008</v>
      </c>
      <c r="C7" s="4">
        <v>90.253749999999997</v>
      </c>
      <c r="D7" s="4">
        <v>126.81875000000001</v>
      </c>
      <c r="E7" s="4">
        <v>134.69825</v>
      </c>
      <c r="F7" s="4">
        <v>147.00675000000004</v>
      </c>
      <c r="G7" s="4">
        <v>189.85475</v>
      </c>
      <c r="H7" s="4">
        <v>79.335750000000004</v>
      </c>
      <c r="I7" s="4">
        <v>151.61599999999999</v>
      </c>
      <c r="J7" s="4">
        <v>144.22575000000003</v>
      </c>
      <c r="K7" s="4">
        <v>75.19</v>
      </c>
    </row>
    <row r="8" spans="1:11" x14ac:dyDescent="0.25">
      <c r="A8">
        <v>3.5</v>
      </c>
      <c r="B8" s="4">
        <v>82.605999999999995</v>
      </c>
      <c r="C8" s="4">
        <v>96.923000000000002</v>
      </c>
      <c r="D8" s="4">
        <v>135.49650000000003</v>
      </c>
      <c r="E8" s="4">
        <v>146.46600000000001</v>
      </c>
      <c r="F8" s="4">
        <v>157.51275000000001</v>
      </c>
      <c r="G8" s="4">
        <v>203.50225</v>
      </c>
      <c r="H8" s="4">
        <v>85.490000000000009</v>
      </c>
      <c r="I8" s="4">
        <v>161.40099999999998</v>
      </c>
      <c r="J8" s="4">
        <v>155.45275000000001</v>
      </c>
      <c r="K8" s="4">
        <v>80.546000000000006</v>
      </c>
    </row>
    <row r="9" spans="1:11" x14ac:dyDescent="0.25">
      <c r="A9">
        <v>4</v>
      </c>
      <c r="B9" s="4">
        <v>88.039249999999996</v>
      </c>
      <c r="C9" s="4">
        <v>103.59224999999999</v>
      </c>
      <c r="D9" s="4">
        <v>144.17425</v>
      </c>
      <c r="E9" s="4">
        <v>158.23375000000001</v>
      </c>
      <c r="F9" s="4">
        <v>168.01875000000001</v>
      </c>
      <c r="G9" s="4">
        <v>217.14975000000004</v>
      </c>
      <c r="H9" s="4">
        <v>91.644250000000014</v>
      </c>
      <c r="I9" s="4">
        <v>171.18599999999998</v>
      </c>
      <c r="J9" s="4">
        <v>166.67974999999998</v>
      </c>
      <c r="K9" s="4">
        <v>85.902000000000001</v>
      </c>
    </row>
    <row r="10" spans="1:11" x14ac:dyDescent="0.25">
      <c r="A10">
        <v>4.5</v>
      </c>
      <c r="B10" s="4">
        <v>93.472499999999997</v>
      </c>
      <c r="C10" s="4">
        <v>110.26150000000001</v>
      </c>
      <c r="D10" s="4">
        <v>152.85199999999998</v>
      </c>
      <c r="E10" s="4">
        <v>170.00150000000002</v>
      </c>
      <c r="F10" s="4">
        <v>178.52474999999998</v>
      </c>
      <c r="G10" s="4">
        <v>230.79725000000005</v>
      </c>
      <c r="H10" s="4">
        <v>97.798500000000018</v>
      </c>
      <c r="I10" s="4">
        <v>180.971</v>
      </c>
      <c r="J10" s="4">
        <v>177.90675000000002</v>
      </c>
      <c r="K10" s="4">
        <v>91.257999999999996</v>
      </c>
    </row>
    <row r="11" spans="1:11" x14ac:dyDescent="0.25">
      <c r="A11">
        <v>5</v>
      </c>
      <c r="B11" s="4">
        <v>98.905749999999998</v>
      </c>
      <c r="C11" s="4">
        <v>116.93074999999999</v>
      </c>
      <c r="D11" s="4">
        <v>161.52974999999998</v>
      </c>
      <c r="E11" s="4">
        <v>181.76925000000003</v>
      </c>
      <c r="F11" s="4">
        <v>189.03074999999998</v>
      </c>
      <c r="G11" s="4">
        <v>244.44475000000003</v>
      </c>
      <c r="H11" s="4">
        <v>103.95275000000001</v>
      </c>
      <c r="I11" s="4">
        <v>190.756</v>
      </c>
      <c r="J11" s="4">
        <v>189.13374999999999</v>
      </c>
      <c r="K11" s="4">
        <v>96.61399999999999</v>
      </c>
    </row>
    <row r="12" spans="1:11" x14ac:dyDescent="0.25">
      <c r="A12">
        <v>5.5</v>
      </c>
      <c r="B12" s="4">
        <v>104.28750000000001</v>
      </c>
      <c r="C12" s="4">
        <v>120.89625000000002</v>
      </c>
      <c r="D12" s="4">
        <v>180.35300000000004</v>
      </c>
      <c r="E12" s="4">
        <v>193.125</v>
      </c>
      <c r="F12" s="4">
        <v>199.614</v>
      </c>
      <c r="G12" s="4">
        <v>263.60274999999996</v>
      </c>
      <c r="H12" s="4">
        <v>109.95250000000001</v>
      </c>
      <c r="I12" s="4">
        <v>200.97875000000002</v>
      </c>
      <c r="J12" s="4">
        <v>198.06900000000002</v>
      </c>
      <c r="K12" s="4">
        <v>108.89675</v>
      </c>
    </row>
    <row r="13" spans="1:11" x14ac:dyDescent="0.25">
      <c r="A13">
        <v>6</v>
      </c>
      <c r="B13" s="4">
        <v>109.66925000000001</v>
      </c>
      <c r="C13" s="4">
        <v>127.5655</v>
      </c>
      <c r="D13" s="4">
        <v>190.21525000000003</v>
      </c>
      <c r="E13" s="4">
        <v>204.48074999999997</v>
      </c>
      <c r="F13" s="4">
        <v>210.19725</v>
      </c>
      <c r="G13" s="4">
        <v>282.76074999999997</v>
      </c>
      <c r="H13" s="4">
        <v>115.95225000000001</v>
      </c>
      <c r="I13" s="4">
        <v>211.20150000000001</v>
      </c>
      <c r="J13" s="4">
        <v>207.00425000000004</v>
      </c>
      <c r="K13" s="4">
        <v>114.79350000000001</v>
      </c>
    </row>
    <row r="14" spans="1:11" x14ac:dyDescent="0.25">
      <c r="A14">
        <v>6.5</v>
      </c>
      <c r="B14" s="4">
        <v>115.05099999999999</v>
      </c>
      <c r="C14" s="4">
        <v>134.23474999999999</v>
      </c>
      <c r="D14" s="4">
        <v>200.07750000000001</v>
      </c>
      <c r="E14" s="4">
        <v>215.83650000000003</v>
      </c>
      <c r="F14" s="4">
        <v>220.78050000000002</v>
      </c>
      <c r="G14" s="4">
        <v>301.91874999999999</v>
      </c>
      <c r="H14" s="4">
        <v>121.952</v>
      </c>
      <c r="I14" s="4">
        <v>221.42425000000003</v>
      </c>
      <c r="J14" s="4">
        <v>215.93949999999998</v>
      </c>
      <c r="K14" s="4">
        <v>120.69024999999999</v>
      </c>
    </row>
    <row r="15" spans="1:11" x14ac:dyDescent="0.25">
      <c r="A15">
        <v>7</v>
      </c>
      <c r="B15" s="4">
        <v>120.43275000000001</v>
      </c>
      <c r="C15" s="4">
        <v>140.90400000000002</v>
      </c>
      <c r="D15" s="4">
        <v>209.93975</v>
      </c>
      <c r="E15" s="4">
        <v>227.19225</v>
      </c>
      <c r="F15" s="4">
        <v>231.36375000000001</v>
      </c>
      <c r="G15" s="4">
        <v>321.07675</v>
      </c>
      <c r="H15" s="4">
        <v>127.95175000000003</v>
      </c>
      <c r="I15" s="4">
        <v>231.64700000000002</v>
      </c>
      <c r="J15" s="4">
        <v>224.87475000000001</v>
      </c>
      <c r="K15" s="4">
        <v>126.587</v>
      </c>
    </row>
    <row r="16" spans="1:11" x14ac:dyDescent="0.25">
      <c r="A16">
        <v>7.5</v>
      </c>
      <c r="B16" s="4">
        <v>125.8145</v>
      </c>
      <c r="C16" s="4">
        <v>147.57325</v>
      </c>
      <c r="D16" s="4">
        <v>219.80199999999999</v>
      </c>
      <c r="E16" s="4">
        <v>238.54800000000003</v>
      </c>
      <c r="F16" s="4">
        <v>241.94699999999997</v>
      </c>
      <c r="G16" s="4">
        <v>340.23475000000002</v>
      </c>
      <c r="H16" s="4">
        <v>133.95150000000001</v>
      </c>
      <c r="I16" s="4">
        <v>241.86975000000001</v>
      </c>
      <c r="J16" s="4">
        <v>233.81</v>
      </c>
      <c r="K16" s="4">
        <v>132.48375000000001</v>
      </c>
    </row>
    <row r="17" spans="1:11" x14ac:dyDescent="0.25">
      <c r="A17">
        <v>8</v>
      </c>
      <c r="B17" s="4">
        <v>131.19625000000002</v>
      </c>
      <c r="C17" s="4">
        <v>154.24250000000001</v>
      </c>
      <c r="D17" s="4">
        <v>229.66425000000001</v>
      </c>
      <c r="E17" s="4">
        <v>249.90375</v>
      </c>
      <c r="F17" s="4">
        <v>252.53025</v>
      </c>
      <c r="G17" s="4">
        <v>359.39274999999998</v>
      </c>
      <c r="H17" s="4">
        <v>139.95125000000002</v>
      </c>
      <c r="I17" s="4">
        <v>252.0925</v>
      </c>
      <c r="J17" s="4">
        <v>242.74525000000003</v>
      </c>
      <c r="K17" s="4">
        <v>138.38049999999996</v>
      </c>
    </row>
    <row r="18" spans="1:11" x14ac:dyDescent="0.25">
      <c r="A18">
        <v>8.5</v>
      </c>
      <c r="B18" s="4">
        <v>136.578</v>
      </c>
      <c r="C18" s="4">
        <v>160.91175000000001</v>
      </c>
      <c r="D18" s="4">
        <v>239.52650000000006</v>
      </c>
      <c r="E18" s="4">
        <v>261.2595</v>
      </c>
      <c r="F18" s="4">
        <v>263.11350000000004</v>
      </c>
      <c r="G18" s="4">
        <v>378.55074999999999</v>
      </c>
      <c r="H18" s="4">
        <v>145.95099999999999</v>
      </c>
      <c r="I18" s="4">
        <v>262.31524999999999</v>
      </c>
      <c r="J18" s="4">
        <v>251.68050000000002</v>
      </c>
      <c r="K18" s="4">
        <v>144.27724999999998</v>
      </c>
    </row>
    <row r="19" spans="1:11" x14ac:dyDescent="0.25">
      <c r="A19">
        <v>9</v>
      </c>
      <c r="B19" s="4">
        <v>141.95974999999999</v>
      </c>
      <c r="C19" s="4">
        <v>167.58099999999999</v>
      </c>
      <c r="D19" s="4">
        <v>249.38875000000002</v>
      </c>
      <c r="E19" s="4">
        <v>272.61525</v>
      </c>
      <c r="F19" s="4">
        <v>273.69675000000001</v>
      </c>
      <c r="G19" s="4">
        <v>397.70875000000001</v>
      </c>
      <c r="H19" s="4">
        <v>151.95075000000003</v>
      </c>
      <c r="I19" s="4">
        <v>272.53800000000001</v>
      </c>
      <c r="J19" s="4">
        <v>260.61574999999999</v>
      </c>
      <c r="K19" s="4">
        <v>150.17400000000001</v>
      </c>
    </row>
    <row r="20" spans="1:11" x14ac:dyDescent="0.25">
      <c r="A20">
        <v>9.5</v>
      </c>
      <c r="B20" s="4">
        <v>147.34150000000002</v>
      </c>
      <c r="C20" s="4">
        <v>174.25025000000002</v>
      </c>
      <c r="D20" s="4">
        <v>259.25100000000003</v>
      </c>
      <c r="E20" s="4">
        <v>283.97100000000006</v>
      </c>
      <c r="F20" s="4">
        <v>284.28000000000003</v>
      </c>
      <c r="G20" s="4">
        <v>416.86674999999997</v>
      </c>
      <c r="H20" s="4">
        <v>157.95050000000003</v>
      </c>
      <c r="I20" s="4">
        <v>282.76074999999997</v>
      </c>
      <c r="J20" s="4">
        <v>269.55100000000004</v>
      </c>
      <c r="K20" s="4">
        <v>156.07074999999998</v>
      </c>
    </row>
    <row r="21" spans="1:11" x14ac:dyDescent="0.25">
      <c r="A21">
        <v>10</v>
      </c>
      <c r="B21" s="4">
        <v>152.72325000000001</v>
      </c>
      <c r="C21" s="4">
        <v>180.91949999999997</v>
      </c>
      <c r="D21" s="4">
        <v>269.11325000000005</v>
      </c>
      <c r="E21" s="4">
        <v>295.32675</v>
      </c>
      <c r="F21" s="4">
        <v>294.86325000000005</v>
      </c>
      <c r="G21" s="4">
        <v>436.02475000000004</v>
      </c>
      <c r="H21" s="4">
        <v>163.95025000000001</v>
      </c>
      <c r="I21" s="4">
        <v>292.98350000000005</v>
      </c>
      <c r="J21" s="4">
        <v>278.48624999999998</v>
      </c>
      <c r="K21" s="4">
        <v>161.9675</v>
      </c>
    </row>
    <row r="22" spans="1:11" x14ac:dyDescent="0.25">
      <c r="A22">
        <v>10.5</v>
      </c>
      <c r="B22" s="4">
        <v>157.97624999999999</v>
      </c>
      <c r="C22" s="4">
        <v>183.67474999999999</v>
      </c>
      <c r="D22" s="4">
        <v>271.81700000000001</v>
      </c>
      <c r="E22" s="4">
        <v>306.81125000000003</v>
      </c>
      <c r="F22" s="4">
        <v>305.44649999999996</v>
      </c>
      <c r="G22" s="4">
        <v>522.18425000000013</v>
      </c>
      <c r="H22" s="4">
        <v>169.74400000000003</v>
      </c>
      <c r="I22" s="4">
        <v>302.30500000000001</v>
      </c>
      <c r="J22" s="4">
        <v>287.83350000000007</v>
      </c>
      <c r="K22" s="4">
        <v>167.63249999999999</v>
      </c>
    </row>
    <row r="23" spans="1:11" x14ac:dyDescent="0.25">
      <c r="A23">
        <v>11</v>
      </c>
      <c r="B23" s="4">
        <v>163.22925000000004</v>
      </c>
      <c r="C23" s="4">
        <v>190.18949999999998</v>
      </c>
      <c r="D23" s="4">
        <v>281.29300000000001</v>
      </c>
      <c r="E23" s="4">
        <v>318.29575000000006</v>
      </c>
      <c r="F23" s="4">
        <v>316.02974999999992</v>
      </c>
      <c r="G23" s="4">
        <v>540.85300000000007</v>
      </c>
      <c r="H23" s="4">
        <v>175.53775000000002</v>
      </c>
      <c r="I23" s="4">
        <v>311.62650000000008</v>
      </c>
      <c r="J23" s="4">
        <v>297.18074999999999</v>
      </c>
      <c r="K23" s="4">
        <v>173.29750000000004</v>
      </c>
    </row>
    <row r="24" spans="1:11" x14ac:dyDescent="0.25">
      <c r="A24">
        <v>11.5</v>
      </c>
      <c r="B24" s="4">
        <v>168.48225000000002</v>
      </c>
      <c r="C24" s="4">
        <v>196.70425000000003</v>
      </c>
      <c r="D24" s="4">
        <v>290.76900000000001</v>
      </c>
      <c r="E24" s="4">
        <v>329.78024999999997</v>
      </c>
      <c r="F24" s="4">
        <v>326.61300000000006</v>
      </c>
      <c r="G24" s="4">
        <v>559.52175</v>
      </c>
      <c r="H24" s="4">
        <v>181.33150000000001</v>
      </c>
      <c r="I24" s="4">
        <v>320.94800000000004</v>
      </c>
      <c r="J24" s="4">
        <v>306.52800000000002</v>
      </c>
      <c r="K24" s="4">
        <v>178.96250000000001</v>
      </c>
    </row>
    <row r="25" spans="1:11" x14ac:dyDescent="0.25">
      <c r="A25">
        <v>12</v>
      </c>
      <c r="B25" s="4">
        <v>173.73525000000001</v>
      </c>
      <c r="C25" s="4">
        <v>203.21900000000002</v>
      </c>
      <c r="D25" s="4">
        <v>300.245</v>
      </c>
      <c r="E25" s="4">
        <v>341.26475000000005</v>
      </c>
      <c r="F25" s="4">
        <v>337.19625000000002</v>
      </c>
      <c r="G25" s="4">
        <v>578.19050000000016</v>
      </c>
      <c r="H25" s="4">
        <v>187.12525000000002</v>
      </c>
      <c r="I25" s="4">
        <v>330.26949999999999</v>
      </c>
      <c r="J25" s="4">
        <v>315.87524999999999</v>
      </c>
      <c r="K25" s="4">
        <v>184.6275</v>
      </c>
    </row>
    <row r="26" spans="1:11" x14ac:dyDescent="0.25">
      <c r="A26">
        <v>12.5</v>
      </c>
      <c r="B26" s="4">
        <v>178.98824999999999</v>
      </c>
      <c r="C26" s="4">
        <v>209.73375000000001</v>
      </c>
      <c r="D26" s="4">
        <v>309.72100000000006</v>
      </c>
      <c r="E26" s="4">
        <v>352.74925000000002</v>
      </c>
      <c r="F26" s="4">
        <v>347.77949999999998</v>
      </c>
      <c r="G26" s="4">
        <v>596.85925000000009</v>
      </c>
      <c r="H26" s="4">
        <v>192.91900000000001</v>
      </c>
      <c r="I26" s="4">
        <v>339.59100000000001</v>
      </c>
      <c r="J26" s="4">
        <v>325.22250000000003</v>
      </c>
      <c r="K26" s="4">
        <v>190.29250000000002</v>
      </c>
    </row>
    <row r="27" spans="1:11" x14ac:dyDescent="0.25">
      <c r="A27">
        <v>13</v>
      </c>
      <c r="B27" s="4">
        <v>184.24125000000001</v>
      </c>
      <c r="C27" s="4">
        <v>216.24850000000001</v>
      </c>
      <c r="D27" s="4">
        <v>319.197</v>
      </c>
      <c r="E27" s="4">
        <v>364.23374999999999</v>
      </c>
      <c r="F27" s="4">
        <v>358.36275000000006</v>
      </c>
      <c r="G27" s="4">
        <v>615.52800000000013</v>
      </c>
      <c r="H27" s="4">
        <v>198.71275000000003</v>
      </c>
      <c r="I27" s="4">
        <v>348.91250000000002</v>
      </c>
      <c r="J27" s="4">
        <v>334.56975000000006</v>
      </c>
      <c r="K27" s="4">
        <v>195.95750000000001</v>
      </c>
    </row>
    <row r="28" spans="1:11" x14ac:dyDescent="0.25">
      <c r="A28">
        <v>13.5</v>
      </c>
      <c r="B28" s="4">
        <v>189.49425000000002</v>
      </c>
      <c r="C28" s="4">
        <v>222.76324999999997</v>
      </c>
      <c r="D28" s="4">
        <v>328.67300000000006</v>
      </c>
      <c r="E28" s="4">
        <v>375.71825000000001</v>
      </c>
      <c r="F28" s="4">
        <v>368.94600000000008</v>
      </c>
      <c r="G28" s="4">
        <v>634.19675000000007</v>
      </c>
      <c r="H28" s="4">
        <v>204.50650000000002</v>
      </c>
      <c r="I28" s="4">
        <v>358.23400000000004</v>
      </c>
      <c r="J28" s="4">
        <v>343.91699999999997</v>
      </c>
      <c r="K28" s="4">
        <v>201.62250000000003</v>
      </c>
    </row>
    <row r="29" spans="1:11" x14ac:dyDescent="0.25">
      <c r="A29">
        <v>14</v>
      </c>
      <c r="B29" s="4">
        <v>194.74724999999998</v>
      </c>
      <c r="C29" s="4">
        <v>229.27800000000002</v>
      </c>
      <c r="D29" s="4">
        <v>338.14899999999994</v>
      </c>
      <c r="E29" s="4">
        <v>387.20275000000004</v>
      </c>
      <c r="F29" s="4">
        <v>379.52924999999999</v>
      </c>
      <c r="G29" s="4">
        <v>652.8655</v>
      </c>
      <c r="H29" s="4">
        <v>210.30025000000001</v>
      </c>
      <c r="I29" s="4">
        <v>367.55550000000005</v>
      </c>
      <c r="J29" s="4">
        <v>353.26425000000006</v>
      </c>
      <c r="K29" s="4">
        <v>207.28749999999999</v>
      </c>
    </row>
    <row r="30" spans="1:11" x14ac:dyDescent="0.25">
      <c r="A30">
        <v>14.5</v>
      </c>
      <c r="B30" s="4">
        <v>200.00025000000002</v>
      </c>
      <c r="C30" s="4">
        <v>235.79274999999998</v>
      </c>
      <c r="D30" s="4">
        <v>347.625</v>
      </c>
      <c r="E30" s="4">
        <v>398.68724999999995</v>
      </c>
      <c r="F30" s="4">
        <v>390.11250000000001</v>
      </c>
      <c r="G30" s="4">
        <v>671.53425000000016</v>
      </c>
      <c r="H30" s="4">
        <v>216.09400000000002</v>
      </c>
      <c r="I30" s="4">
        <v>376.87700000000007</v>
      </c>
      <c r="J30" s="4">
        <v>362.61149999999998</v>
      </c>
      <c r="K30" s="4">
        <v>212.95250000000001</v>
      </c>
    </row>
    <row r="31" spans="1:11" x14ac:dyDescent="0.25">
      <c r="A31">
        <v>15</v>
      </c>
      <c r="B31" s="4">
        <v>205.25325000000004</v>
      </c>
      <c r="C31" s="4">
        <v>242.30749999999998</v>
      </c>
      <c r="D31" s="4">
        <v>357.10100000000006</v>
      </c>
      <c r="E31" s="4">
        <v>410.17175000000003</v>
      </c>
      <c r="F31" s="4">
        <v>400.69575000000003</v>
      </c>
      <c r="G31" s="4">
        <v>690.20299999999997</v>
      </c>
      <c r="H31" s="4">
        <v>221.88775000000001</v>
      </c>
      <c r="I31" s="4">
        <v>386.19850000000008</v>
      </c>
      <c r="J31" s="4">
        <v>371.95875000000001</v>
      </c>
      <c r="K31" s="4">
        <v>218.61750000000001</v>
      </c>
    </row>
    <row r="32" spans="1:11" x14ac:dyDescent="0.25">
      <c r="A32">
        <v>15.5</v>
      </c>
      <c r="B32" s="4">
        <v>210.50624999999999</v>
      </c>
      <c r="C32" s="4">
        <v>248.82225</v>
      </c>
      <c r="D32" s="4">
        <v>366.57700000000006</v>
      </c>
      <c r="E32" s="4">
        <v>421.65625</v>
      </c>
      <c r="F32" s="4">
        <v>411.27899999999994</v>
      </c>
      <c r="G32" s="4">
        <v>708.87175000000013</v>
      </c>
      <c r="H32" s="4">
        <v>227.68150000000003</v>
      </c>
      <c r="I32" s="4">
        <v>395.52</v>
      </c>
      <c r="J32" s="4">
        <v>381.30600000000004</v>
      </c>
      <c r="K32" s="4">
        <v>224.28249999999997</v>
      </c>
    </row>
    <row r="33" spans="1:11" x14ac:dyDescent="0.25">
      <c r="A33">
        <v>16</v>
      </c>
      <c r="B33" s="4">
        <v>215.75924999999998</v>
      </c>
      <c r="C33" s="4">
        <v>255.33700000000002</v>
      </c>
      <c r="D33" s="4">
        <v>376.05300000000005</v>
      </c>
      <c r="E33" s="4">
        <v>433.14074999999997</v>
      </c>
      <c r="F33" s="4">
        <v>421.86224999999996</v>
      </c>
      <c r="G33" s="4">
        <v>727.54050000000018</v>
      </c>
      <c r="H33" s="4">
        <v>233.47525000000002</v>
      </c>
      <c r="I33" s="4">
        <v>404.84149999999994</v>
      </c>
      <c r="J33" s="4">
        <v>390.65325000000001</v>
      </c>
      <c r="K33" s="4">
        <v>229.94750000000005</v>
      </c>
    </row>
    <row r="34" spans="1:11" x14ac:dyDescent="0.25">
      <c r="A34">
        <v>16.5</v>
      </c>
      <c r="B34" s="4">
        <v>221.01224999999999</v>
      </c>
      <c r="C34" s="4">
        <v>261.85174999999998</v>
      </c>
      <c r="D34" s="4">
        <v>385.52899999999994</v>
      </c>
      <c r="E34" s="4">
        <v>444.62525000000005</v>
      </c>
      <c r="F34" s="4">
        <v>432.44550000000004</v>
      </c>
      <c r="G34" s="4">
        <v>746.20924999999988</v>
      </c>
      <c r="H34" s="4">
        <v>239.26900000000001</v>
      </c>
      <c r="I34" s="4">
        <v>414.16300000000001</v>
      </c>
      <c r="J34" s="4">
        <v>400.00050000000005</v>
      </c>
      <c r="K34" s="4">
        <v>235.61250000000001</v>
      </c>
    </row>
    <row r="35" spans="1:11" x14ac:dyDescent="0.25">
      <c r="A35">
        <v>17</v>
      </c>
      <c r="B35" s="4">
        <v>226.26525000000001</v>
      </c>
      <c r="C35" s="4">
        <v>268.36649999999997</v>
      </c>
      <c r="D35" s="4">
        <v>395.005</v>
      </c>
      <c r="E35" s="4">
        <v>456.10975000000002</v>
      </c>
      <c r="F35" s="4">
        <v>443.02875000000006</v>
      </c>
      <c r="G35" s="4">
        <v>764.87799999999993</v>
      </c>
      <c r="H35" s="4">
        <v>245.06275000000002</v>
      </c>
      <c r="I35" s="4">
        <v>423.48449999999997</v>
      </c>
      <c r="J35" s="4">
        <v>409.34774999999996</v>
      </c>
      <c r="K35" s="4">
        <v>241.2775</v>
      </c>
    </row>
    <row r="36" spans="1:11" x14ac:dyDescent="0.25">
      <c r="A36">
        <v>17.5</v>
      </c>
      <c r="B36" s="4">
        <v>231.51825000000002</v>
      </c>
      <c r="C36" s="4">
        <v>274.88125000000002</v>
      </c>
      <c r="D36" s="4">
        <v>404.48099999999994</v>
      </c>
      <c r="E36" s="4">
        <v>467.59425000000005</v>
      </c>
      <c r="F36" s="4">
        <v>453.61199999999997</v>
      </c>
      <c r="G36" s="4">
        <v>783.5467500000002</v>
      </c>
      <c r="H36" s="4">
        <v>250.85650000000001</v>
      </c>
      <c r="I36" s="4">
        <v>432.80600000000004</v>
      </c>
      <c r="J36" s="4">
        <v>418.69499999999999</v>
      </c>
      <c r="K36" s="4">
        <v>246.94250000000002</v>
      </c>
    </row>
    <row r="37" spans="1:11" x14ac:dyDescent="0.25">
      <c r="A37">
        <v>18</v>
      </c>
      <c r="B37" s="4">
        <v>236.9</v>
      </c>
      <c r="C37" s="4">
        <v>281.67925000000002</v>
      </c>
      <c r="D37" s="4">
        <v>412.33474999999999</v>
      </c>
      <c r="E37" s="4">
        <v>479.82550000000003</v>
      </c>
      <c r="F37" s="4">
        <v>464.94200000000006</v>
      </c>
      <c r="G37" s="4">
        <v>792.45625000000007</v>
      </c>
      <c r="H37" s="4">
        <v>256.90775000000002</v>
      </c>
      <c r="I37" s="4">
        <v>442.48800000000006</v>
      </c>
      <c r="J37" s="4">
        <v>427.57875000000001</v>
      </c>
      <c r="K37" s="4">
        <v>252.96800000000002</v>
      </c>
    </row>
    <row r="38" spans="1:11" x14ac:dyDescent="0.25">
      <c r="A38">
        <v>18.5</v>
      </c>
      <c r="B38" s="4">
        <v>242.28174999999999</v>
      </c>
      <c r="C38" s="4">
        <v>288.47725000000003</v>
      </c>
      <c r="D38" s="4">
        <v>420.18850000000003</v>
      </c>
      <c r="E38" s="4">
        <v>492.05675000000002</v>
      </c>
      <c r="F38" s="4">
        <v>476.27199999999999</v>
      </c>
      <c r="G38" s="4">
        <v>801.36575000000016</v>
      </c>
      <c r="H38" s="4">
        <v>262.959</v>
      </c>
      <c r="I38" s="4">
        <v>452.17</v>
      </c>
      <c r="J38" s="4">
        <v>436.46250000000003</v>
      </c>
      <c r="K38" s="4">
        <v>258.99349999999998</v>
      </c>
    </row>
    <row r="39" spans="1:11" x14ac:dyDescent="0.25">
      <c r="A39">
        <v>19</v>
      </c>
      <c r="B39" s="4">
        <v>247.66350000000003</v>
      </c>
      <c r="C39" s="4">
        <v>295.27524999999997</v>
      </c>
      <c r="D39" s="4">
        <v>428.04224999999997</v>
      </c>
      <c r="E39" s="4">
        <v>504.28800000000001</v>
      </c>
      <c r="F39" s="4">
        <v>487.60200000000003</v>
      </c>
      <c r="G39" s="4">
        <v>810.27525000000003</v>
      </c>
      <c r="H39" s="4">
        <v>269.01024999999998</v>
      </c>
      <c r="I39" s="4">
        <v>461.85200000000003</v>
      </c>
      <c r="J39" s="4">
        <v>445.34625</v>
      </c>
      <c r="K39" s="4">
        <v>265.01900000000001</v>
      </c>
    </row>
    <row r="40" spans="1:11" x14ac:dyDescent="0.25">
      <c r="A40">
        <v>19.5</v>
      </c>
      <c r="B40" s="4">
        <v>253.04525000000004</v>
      </c>
      <c r="C40" s="4">
        <v>302.07324999999997</v>
      </c>
      <c r="D40" s="4">
        <v>435.89600000000007</v>
      </c>
      <c r="E40" s="4">
        <v>516.51924999999994</v>
      </c>
      <c r="F40" s="4">
        <v>498.93200000000002</v>
      </c>
      <c r="G40" s="4">
        <v>819.18475000000012</v>
      </c>
      <c r="H40" s="4">
        <v>275.06150000000002</v>
      </c>
      <c r="I40" s="4">
        <v>471.53400000000005</v>
      </c>
      <c r="J40" s="4">
        <v>454.22999999999996</v>
      </c>
      <c r="K40" s="4">
        <v>271.04450000000003</v>
      </c>
    </row>
    <row r="41" spans="1:11" x14ac:dyDescent="0.25">
      <c r="A41">
        <v>20</v>
      </c>
      <c r="B41" s="4">
        <v>258.42699999999996</v>
      </c>
      <c r="C41" s="4">
        <v>308.87125000000003</v>
      </c>
      <c r="D41" s="4">
        <v>443.74975000000006</v>
      </c>
      <c r="E41" s="4">
        <v>528.75049999999999</v>
      </c>
      <c r="F41" s="4">
        <v>510.262</v>
      </c>
      <c r="G41" s="4">
        <v>828.09424999999987</v>
      </c>
      <c r="H41" s="4">
        <v>281.11275000000001</v>
      </c>
      <c r="I41" s="4">
        <v>481.21600000000001</v>
      </c>
      <c r="J41" s="4">
        <v>463.11375000000004</v>
      </c>
      <c r="K41" s="4">
        <v>277.07</v>
      </c>
    </row>
    <row r="42" spans="1:11" x14ac:dyDescent="0.25">
      <c r="A42">
        <v>20.5</v>
      </c>
      <c r="B42" s="4">
        <v>263.80875000000003</v>
      </c>
      <c r="C42" s="4">
        <v>315.66925000000003</v>
      </c>
      <c r="D42" s="4">
        <v>451.60350000000005</v>
      </c>
      <c r="E42" s="4">
        <v>540.98175000000003</v>
      </c>
      <c r="F42" s="4">
        <v>521.5920000000001</v>
      </c>
      <c r="G42" s="4">
        <v>837.00374999999997</v>
      </c>
      <c r="H42" s="4">
        <v>287.1640000000001</v>
      </c>
      <c r="I42" s="4">
        <v>490.89800000000002</v>
      </c>
      <c r="J42" s="4">
        <v>471.99750000000006</v>
      </c>
      <c r="K42" s="4">
        <v>283.09550000000002</v>
      </c>
    </row>
    <row r="43" spans="1:11" x14ac:dyDescent="0.25">
      <c r="A43">
        <v>21</v>
      </c>
      <c r="B43" s="4">
        <v>269.19050000000004</v>
      </c>
      <c r="C43" s="4">
        <v>322.46724999999992</v>
      </c>
      <c r="D43" s="4">
        <v>459.45724999999999</v>
      </c>
      <c r="E43" s="4">
        <v>553.21300000000008</v>
      </c>
      <c r="F43" s="4">
        <v>532.92200000000003</v>
      </c>
      <c r="G43" s="4">
        <v>845.91325000000006</v>
      </c>
      <c r="H43" s="4">
        <v>293.21525000000003</v>
      </c>
      <c r="I43" s="4">
        <v>500.58000000000004</v>
      </c>
      <c r="J43" s="4">
        <v>480.88125000000002</v>
      </c>
      <c r="K43" s="4">
        <v>289.12100000000004</v>
      </c>
    </row>
    <row r="44" spans="1:11" x14ac:dyDescent="0.25">
      <c r="A44">
        <v>21.5</v>
      </c>
      <c r="B44" s="4">
        <v>274.57225</v>
      </c>
      <c r="C44" s="4">
        <v>329.26525000000004</v>
      </c>
      <c r="D44" s="4">
        <v>467.31100000000004</v>
      </c>
      <c r="E44" s="4">
        <v>565.44425000000001</v>
      </c>
      <c r="F44" s="4">
        <v>544.25200000000007</v>
      </c>
      <c r="G44" s="4">
        <v>854.82274999999993</v>
      </c>
      <c r="H44" s="4">
        <v>299.26649999999995</v>
      </c>
      <c r="I44" s="4">
        <v>510.262</v>
      </c>
      <c r="J44" s="4">
        <v>489.76499999999999</v>
      </c>
      <c r="K44" s="4">
        <v>295.1465</v>
      </c>
    </row>
    <row r="45" spans="1:11" x14ac:dyDescent="0.25">
      <c r="A45">
        <v>22</v>
      </c>
      <c r="B45" s="4">
        <v>279.95399999999995</v>
      </c>
      <c r="C45" s="4">
        <v>336.06324999999998</v>
      </c>
      <c r="D45" s="4">
        <v>475.16475000000014</v>
      </c>
      <c r="E45" s="4">
        <v>577.67549999999994</v>
      </c>
      <c r="F45" s="4">
        <v>555.58199999999999</v>
      </c>
      <c r="G45" s="4">
        <v>863.73225000000002</v>
      </c>
      <c r="H45" s="4">
        <v>305.31775000000005</v>
      </c>
      <c r="I45" s="4">
        <v>519.94400000000007</v>
      </c>
      <c r="J45" s="4">
        <v>498.64874999999995</v>
      </c>
      <c r="K45" s="4">
        <v>301.17199999999997</v>
      </c>
    </row>
    <row r="46" spans="1:11" x14ac:dyDescent="0.25">
      <c r="A46">
        <v>22.5</v>
      </c>
      <c r="B46" s="4">
        <v>285.33574999999996</v>
      </c>
      <c r="C46" s="4">
        <v>342.86124999999998</v>
      </c>
      <c r="D46" s="4">
        <v>483.01850000000007</v>
      </c>
      <c r="E46" s="4">
        <v>589.90674999999999</v>
      </c>
      <c r="F46" s="4">
        <v>566.91200000000003</v>
      </c>
      <c r="G46" s="4">
        <v>872.64174999999989</v>
      </c>
      <c r="H46" s="4">
        <v>311.36900000000003</v>
      </c>
      <c r="I46" s="4">
        <v>529.62600000000009</v>
      </c>
      <c r="J46" s="4">
        <v>507.53250000000003</v>
      </c>
      <c r="K46" s="4">
        <v>307.19749999999999</v>
      </c>
    </row>
    <row r="47" spans="1:11" x14ac:dyDescent="0.25">
      <c r="A47">
        <v>23</v>
      </c>
      <c r="B47" s="4">
        <v>290.71750000000003</v>
      </c>
      <c r="C47" s="4">
        <v>349.65925000000004</v>
      </c>
      <c r="D47" s="4">
        <v>490.87225000000007</v>
      </c>
      <c r="E47" s="4">
        <v>602.13800000000003</v>
      </c>
      <c r="F47" s="4">
        <v>578.24200000000008</v>
      </c>
      <c r="G47" s="4">
        <v>881.5512500000001</v>
      </c>
      <c r="H47" s="4">
        <v>317.42025000000007</v>
      </c>
      <c r="I47" s="4">
        <v>539.30799999999988</v>
      </c>
      <c r="J47" s="4">
        <v>516.4162500000001</v>
      </c>
      <c r="K47" s="4">
        <v>313.22300000000001</v>
      </c>
    </row>
    <row r="48" spans="1:11" x14ac:dyDescent="0.25">
      <c r="A48">
        <v>23.5</v>
      </c>
      <c r="B48" s="4">
        <v>296.09925000000004</v>
      </c>
      <c r="C48" s="4">
        <v>356.45725000000004</v>
      </c>
      <c r="D48" s="4">
        <v>498.726</v>
      </c>
      <c r="E48" s="4">
        <v>614.36925000000008</v>
      </c>
      <c r="F48" s="4">
        <v>589.572</v>
      </c>
      <c r="G48" s="4">
        <v>890.46075000000008</v>
      </c>
      <c r="H48" s="4">
        <v>323.47149999999999</v>
      </c>
      <c r="I48" s="4">
        <v>548.99</v>
      </c>
      <c r="J48" s="4">
        <v>525.30000000000007</v>
      </c>
      <c r="K48" s="4">
        <v>319.24849999999992</v>
      </c>
    </row>
    <row r="49" spans="1:11" x14ac:dyDescent="0.25">
      <c r="A49">
        <v>24</v>
      </c>
      <c r="B49" s="4">
        <v>301.48100000000005</v>
      </c>
      <c r="C49" s="4">
        <v>363.25524999999999</v>
      </c>
      <c r="D49" s="4">
        <v>506.57975000000005</v>
      </c>
      <c r="E49" s="4">
        <v>626.60050000000001</v>
      </c>
      <c r="F49" s="4">
        <v>600.90200000000016</v>
      </c>
      <c r="G49" s="4">
        <v>899.37024999999994</v>
      </c>
      <c r="H49" s="4">
        <v>329.52274999999997</v>
      </c>
      <c r="I49" s="4">
        <v>558.67200000000003</v>
      </c>
      <c r="J49" s="4">
        <v>534.18375000000003</v>
      </c>
      <c r="K49" s="4">
        <v>325.274</v>
      </c>
    </row>
    <row r="50" spans="1:11" x14ac:dyDescent="0.25">
      <c r="A50">
        <v>24.5</v>
      </c>
      <c r="B50" s="4">
        <v>306.86275000000001</v>
      </c>
      <c r="C50" s="4">
        <v>370.05324999999999</v>
      </c>
      <c r="D50" s="4">
        <v>514.43350000000009</v>
      </c>
      <c r="E50" s="4">
        <v>638.83174999999994</v>
      </c>
      <c r="F50" s="4">
        <v>612.23199999999997</v>
      </c>
      <c r="G50" s="4">
        <v>908.27974999999981</v>
      </c>
      <c r="H50" s="4">
        <v>335.57399999999996</v>
      </c>
      <c r="I50" s="4">
        <v>568.35400000000004</v>
      </c>
      <c r="J50" s="4">
        <v>543.0675</v>
      </c>
      <c r="K50" s="4">
        <v>331.29949999999997</v>
      </c>
    </row>
    <row r="51" spans="1:11" x14ac:dyDescent="0.25">
      <c r="A51">
        <v>25</v>
      </c>
      <c r="B51" s="4">
        <v>312.73374999999999</v>
      </c>
      <c r="C51" s="4">
        <v>377.28899999999999</v>
      </c>
      <c r="D51" s="4">
        <v>526.14975000000004</v>
      </c>
      <c r="E51" s="4">
        <v>651.57800000000009</v>
      </c>
      <c r="F51" s="4">
        <v>624.97825</v>
      </c>
      <c r="G51" s="4">
        <v>925.63525000000004</v>
      </c>
      <c r="H51" s="4">
        <v>341.96000000000004</v>
      </c>
      <c r="I51" s="4">
        <v>577.75274999999999</v>
      </c>
      <c r="J51" s="4">
        <v>553.23874999999998</v>
      </c>
      <c r="K51" s="4">
        <v>337.7627500000001</v>
      </c>
    </row>
    <row r="52" spans="1:11" x14ac:dyDescent="0.25">
      <c r="A52">
        <v>25.5</v>
      </c>
      <c r="B52" s="4">
        <v>318.60475000000008</v>
      </c>
      <c r="C52" s="4">
        <v>384.52475000000004</v>
      </c>
      <c r="D52" s="4">
        <v>537.8660000000001</v>
      </c>
      <c r="E52" s="4">
        <v>664.32425000000001</v>
      </c>
      <c r="F52" s="4">
        <v>637.72450000000015</v>
      </c>
      <c r="G52" s="4">
        <v>942.99075000000016</v>
      </c>
      <c r="H52" s="4">
        <v>348.34600000000006</v>
      </c>
      <c r="I52" s="4">
        <v>587.15150000000006</v>
      </c>
      <c r="J52" s="4">
        <v>563.41</v>
      </c>
      <c r="K52" s="4">
        <v>344.22600000000006</v>
      </c>
    </row>
    <row r="53" spans="1:11" x14ac:dyDescent="0.25">
      <c r="A53">
        <v>26</v>
      </c>
      <c r="B53" s="4">
        <v>324.47575000000001</v>
      </c>
      <c r="C53" s="4">
        <v>391.76050000000004</v>
      </c>
      <c r="D53" s="4">
        <v>549.58225000000004</v>
      </c>
      <c r="E53" s="4">
        <v>677.07049999999992</v>
      </c>
      <c r="F53" s="4">
        <v>650.47074999999995</v>
      </c>
      <c r="G53" s="4">
        <v>960.34625000000017</v>
      </c>
      <c r="H53" s="4">
        <v>354.73199999999997</v>
      </c>
      <c r="I53" s="4">
        <v>596.55025000000001</v>
      </c>
      <c r="J53" s="4">
        <v>573.58125000000007</v>
      </c>
      <c r="K53" s="4">
        <v>350.68925000000002</v>
      </c>
    </row>
    <row r="54" spans="1:11" x14ac:dyDescent="0.25">
      <c r="A54">
        <v>26.5</v>
      </c>
      <c r="B54" s="4">
        <v>330.34675000000004</v>
      </c>
      <c r="C54" s="4">
        <v>398.99625000000003</v>
      </c>
      <c r="D54" s="4">
        <v>561.2985000000001</v>
      </c>
      <c r="E54" s="4">
        <v>689.81674999999996</v>
      </c>
      <c r="F54" s="4">
        <v>663.2170000000001</v>
      </c>
      <c r="G54" s="4">
        <v>977.70175000000017</v>
      </c>
      <c r="H54" s="4">
        <v>361.11800000000005</v>
      </c>
      <c r="I54" s="4">
        <v>605.94899999999996</v>
      </c>
      <c r="J54" s="4">
        <v>583.75250000000005</v>
      </c>
      <c r="K54" s="4">
        <v>357.15250000000003</v>
      </c>
    </row>
    <row r="55" spans="1:11" x14ac:dyDescent="0.25">
      <c r="A55">
        <v>27</v>
      </c>
      <c r="B55" s="4">
        <v>336.21774999999997</v>
      </c>
      <c r="C55" s="4">
        <v>406.23199999999997</v>
      </c>
      <c r="D55" s="4">
        <v>573.01475000000005</v>
      </c>
      <c r="E55" s="4">
        <v>702.56299999999987</v>
      </c>
      <c r="F55" s="4">
        <v>675.96325000000002</v>
      </c>
      <c r="G55" s="4">
        <v>995.05725000000007</v>
      </c>
      <c r="H55" s="4">
        <v>367.50399999999996</v>
      </c>
      <c r="I55" s="4">
        <v>615.34775000000013</v>
      </c>
      <c r="J55" s="4">
        <v>593.92375000000004</v>
      </c>
      <c r="K55" s="4">
        <v>363.61574999999999</v>
      </c>
    </row>
    <row r="56" spans="1:11" x14ac:dyDescent="0.25">
      <c r="A56">
        <v>27.5</v>
      </c>
      <c r="B56" s="4">
        <v>342.08875</v>
      </c>
      <c r="C56" s="4">
        <v>413.46774999999997</v>
      </c>
      <c r="D56" s="4">
        <v>584.73100000000011</v>
      </c>
      <c r="E56" s="4">
        <v>715.30924999999991</v>
      </c>
      <c r="F56" s="4">
        <v>688.70950000000016</v>
      </c>
      <c r="G56" s="4">
        <v>1012.41275</v>
      </c>
      <c r="H56" s="4">
        <v>373.89</v>
      </c>
      <c r="I56" s="4">
        <v>624.74649999999997</v>
      </c>
      <c r="J56" s="4">
        <v>604.09500000000003</v>
      </c>
      <c r="K56" s="4">
        <v>370.07899999999995</v>
      </c>
    </row>
    <row r="57" spans="1:11" x14ac:dyDescent="0.25">
      <c r="A57">
        <v>28</v>
      </c>
      <c r="B57" s="4">
        <v>347.95974999999999</v>
      </c>
      <c r="C57" s="4">
        <v>420.70350000000002</v>
      </c>
      <c r="D57" s="4">
        <v>596.44725000000005</v>
      </c>
      <c r="E57" s="4">
        <v>728.05550000000005</v>
      </c>
      <c r="F57" s="4">
        <v>701.45575000000008</v>
      </c>
      <c r="G57" s="4">
        <v>1029.7682500000001</v>
      </c>
      <c r="H57" s="4">
        <v>380.27600000000007</v>
      </c>
      <c r="I57" s="4">
        <v>634.14525000000003</v>
      </c>
      <c r="J57" s="4">
        <v>614.26625000000001</v>
      </c>
      <c r="K57" s="4">
        <v>376.54225000000008</v>
      </c>
    </row>
    <row r="58" spans="1:11" x14ac:dyDescent="0.25">
      <c r="A58">
        <v>28.5</v>
      </c>
      <c r="B58" s="4">
        <v>353.83074999999997</v>
      </c>
      <c r="C58" s="4">
        <v>427.93925000000002</v>
      </c>
      <c r="D58" s="4">
        <v>608.16350000000011</v>
      </c>
      <c r="E58" s="4">
        <v>740.80174999999997</v>
      </c>
      <c r="F58" s="4">
        <v>714.20200000000011</v>
      </c>
      <c r="G58" s="4">
        <v>1047.12375</v>
      </c>
      <c r="H58" s="4">
        <v>386.66199999999998</v>
      </c>
      <c r="I58" s="4">
        <v>643.54399999999998</v>
      </c>
      <c r="J58" s="4">
        <v>624.4375</v>
      </c>
      <c r="K58" s="4">
        <v>383.00550000000004</v>
      </c>
    </row>
    <row r="59" spans="1:11" x14ac:dyDescent="0.25">
      <c r="A59">
        <v>29</v>
      </c>
      <c r="B59" s="4">
        <v>359.70175000000006</v>
      </c>
      <c r="C59" s="4">
        <v>435.17500000000001</v>
      </c>
      <c r="D59" s="4">
        <v>619.87975000000006</v>
      </c>
      <c r="E59" s="4">
        <v>753.54799999999989</v>
      </c>
      <c r="F59" s="4">
        <v>726.94825000000014</v>
      </c>
      <c r="G59" s="4">
        <v>1064.4792499999999</v>
      </c>
      <c r="H59" s="4">
        <v>393.048</v>
      </c>
      <c r="I59" s="4">
        <v>652.94274999999993</v>
      </c>
      <c r="J59" s="4">
        <v>634.60874999999999</v>
      </c>
      <c r="K59" s="4">
        <v>389.46875</v>
      </c>
    </row>
    <row r="60" spans="1:11" x14ac:dyDescent="0.25">
      <c r="A60">
        <v>29.5</v>
      </c>
      <c r="B60" s="4">
        <v>365.57274999999998</v>
      </c>
      <c r="C60" s="4">
        <v>442.41075000000006</v>
      </c>
      <c r="D60" s="4">
        <v>631.59600000000012</v>
      </c>
      <c r="E60" s="4">
        <v>766.29424999999992</v>
      </c>
      <c r="F60" s="4">
        <v>739.69449999999995</v>
      </c>
      <c r="G60" s="4">
        <v>1081.8347499999998</v>
      </c>
      <c r="H60" s="4">
        <v>399.43400000000003</v>
      </c>
      <c r="I60" s="4">
        <v>662.34150000000011</v>
      </c>
      <c r="J60" s="4">
        <v>644.78</v>
      </c>
      <c r="K60" s="4">
        <v>395.93199999999996</v>
      </c>
    </row>
    <row r="61" spans="1:11" x14ac:dyDescent="0.25">
      <c r="A61">
        <v>30</v>
      </c>
      <c r="B61" s="4">
        <v>371.44375000000002</v>
      </c>
      <c r="C61" s="4">
        <v>449.6465</v>
      </c>
      <c r="D61" s="4">
        <v>643.31225000000006</v>
      </c>
      <c r="E61" s="4">
        <v>779.04049999999995</v>
      </c>
      <c r="F61" s="4">
        <v>752.44075000000009</v>
      </c>
      <c r="G61" s="4">
        <v>1099.1902500000001</v>
      </c>
      <c r="H61" s="4">
        <v>405.82</v>
      </c>
      <c r="I61" s="4">
        <v>671.74024999999995</v>
      </c>
      <c r="J61" s="4">
        <v>654.95125000000007</v>
      </c>
      <c r="K61" s="4">
        <v>402.39524999999998</v>
      </c>
    </row>
    <row r="62" spans="1:11" x14ac:dyDescent="0.25">
      <c r="A62">
        <v>30.5</v>
      </c>
      <c r="B62" s="4">
        <v>377.31475000000006</v>
      </c>
      <c r="C62" s="4">
        <v>456.88225</v>
      </c>
      <c r="D62" s="4">
        <v>655.02850000000001</v>
      </c>
      <c r="E62" s="4">
        <v>791.7867500000001</v>
      </c>
      <c r="F62" s="4">
        <v>765.18700000000013</v>
      </c>
      <c r="G62" s="4">
        <v>1116.5457500000002</v>
      </c>
      <c r="H62" s="4">
        <v>412.20599999999996</v>
      </c>
      <c r="I62" s="4">
        <v>681.13900000000001</v>
      </c>
      <c r="J62" s="4">
        <v>665.12250000000006</v>
      </c>
      <c r="K62" s="4">
        <v>408.85850000000005</v>
      </c>
    </row>
    <row r="63" spans="1:11" x14ac:dyDescent="0.25">
      <c r="A63">
        <v>31</v>
      </c>
      <c r="B63" s="4">
        <v>383.18574999999998</v>
      </c>
      <c r="C63" s="4">
        <v>464.11800000000005</v>
      </c>
      <c r="D63" s="4">
        <v>666.74475000000007</v>
      </c>
      <c r="E63" s="4">
        <v>804.5329999999999</v>
      </c>
      <c r="F63" s="4">
        <v>777.93325000000016</v>
      </c>
      <c r="G63" s="4">
        <v>1133.9012500000001</v>
      </c>
      <c r="H63" s="4">
        <v>418.59199999999998</v>
      </c>
      <c r="I63" s="4">
        <v>690.53774999999996</v>
      </c>
      <c r="J63" s="4">
        <v>675.29375000000005</v>
      </c>
      <c r="K63" s="4">
        <v>415.32175000000001</v>
      </c>
    </row>
    <row r="64" spans="1:11" x14ac:dyDescent="0.25">
      <c r="A64">
        <v>31.5</v>
      </c>
      <c r="B64" s="4">
        <v>389.05675000000002</v>
      </c>
      <c r="C64" s="4">
        <v>471.35375000000005</v>
      </c>
      <c r="D64" s="4">
        <v>678.46100000000001</v>
      </c>
      <c r="E64" s="4">
        <v>817.27924999999993</v>
      </c>
      <c r="F64" s="4">
        <v>790.67950000000008</v>
      </c>
      <c r="G64" s="4">
        <v>1151.25675</v>
      </c>
      <c r="H64" s="4">
        <v>424.97800000000001</v>
      </c>
      <c r="I64" s="4">
        <v>699.93650000000002</v>
      </c>
      <c r="J64" s="4">
        <v>685.46500000000015</v>
      </c>
      <c r="K64" s="4">
        <v>421.78500000000003</v>
      </c>
    </row>
    <row r="65" spans="1:11" x14ac:dyDescent="0.25">
      <c r="A65">
        <v>32</v>
      </c>
      <c r="B65" s="4">
        <v>394.92775</v>
      </c>
      <c r="C65" s="4">
        <v>478.58950000000004</v>
      </c>
      <c r="D65" s="4">
        <v>690.17725000000007</v>
      </c>
      <c r="E65" s="4">
        <v>830.02549999999997</v>
      </c>
      <c r="F65" s="4">
        <v>803.42574999999999</v>
      </c>
      <c r="G65" s="4">
        <v>1168.6122500000001</v>
      </c>
      <c r="H65" s="4">
        <v>431.36399999999998</v>
      </c>
      <c r="I65" s="4">
        <v>709.33525000000009</v>
      </c>
      <c r="J65" s="4">
        <v>695.63625000000002</v>
      </c>
      <c r="K65" s="4">
        <v>428.24824999999998</v>
      </c>
    </row>
    <row r="66" spans="1:11" x14ac:dyDescent="0.25">
      <c r="A66">
        <v>32.5</v>
      </c>
      <c r="B66" s="4">
        <v>400.79874999999998</v>
      </c>
      <c r="C66" s="4">
        <v>485.82525000000004</v>
      </c>
      <c r="D66" s="4">
        <v>701.89350000000002</v>
      </c>
      <c r="E66" s="4">
        <v>842.77175000000011</v>
      </c>
      <c r="F66" s="4">
        <v>816.17200000000014</v>
      </c>
      <c r="G66" s="4">
        <v>1185.96775</v>
      </c>
      <c r="H66" s="4">
        <v>437.75</v>
      </c>
      <c r="I66" s="4">
        <v>718.73399999999992</v>
      </c>
      <c r="J66" s="4">
        <v>705.8075</v>
      </c>
      <c r="K66" s="4">
        <v>434.71149999999994</v>
      </c>
    </row>
    <row r="67" spans="1:11" x14ac:dyDescent="0.25">
      <c r="A67">
        <v>33</v>
      </c>
      <c r="B67" s="4">
        <v>406.66975000000008</v>
      </c>
      <c r="C67" s="4">
        <v>493.06100000000004</v>
      </c>
      <c r="D67" s="4">
        <v>713.60975000000008</v>
      </c>
      <c r="E67" s="4">
        <v>855.51800000000003</v>
      </c>
      <c r="F67" s="4">
        <v>828.91825000000017</v>
      </c>
      <c r="G67" s="4">
        <v>1203.3232500000001</v>
      </c>
      <c r="H67" s="4">
        <v>444.13600000000008</v>
      </c>
      <c r="I67" s="4">
        <v>728.13274999999999</v>
      </c>
      <c r="J67" s="4">
        <v>715.97874999999999</v>
      </c>
      <c r="K67" s="4">
        <v>441.17475000000002</v>
      </c>
    </row>
    <row r="68" spans="1:11" x14ac:dyDescent="0.25">
      <c r="A68">
        <v>33.5</v>
      </c>
      <c r="B68" s="4">
        <v>412.54075</v>
      </c>
      <c r="C68" s="4">
        <v>500.29675000000009</v>
      </c>
      <c r="D68" s="4">
        <v>725.32600000000002</v>
      </c>
      <c r="E68" s="4">
        <v>868.26424999999995</v>
      </c>
      <c r="F68" s="4">
        <v>841.66450000000009</v>
      </c>
      <c r="G68" s="4">
        <v>1220.67875</v>
      </c>
      <c r="H68" s="4">
        <v>450.52199999999999</v>
      </c>
      <c r="I68" s="4">
        <v>737.53149999999994</v>
      </c>
      <c r="J68" s="4">
        <v>726.15</v>
      </c>
      <c r="K68" s="4">
        <v>447.63800000000003</v>
      </c>
    </row>
    <row r="69" spans="1:11" x14ac:dyDescent="0.25">
      <c r="A69">
        <v>34</v>
      </c>
      <c r="B69" s="4">
        <v>418.41175000000004</v>
      </c>
      <c r="C69" s="4">
        <v>507.53250000000008</v>
      </c>
      <c r="D69" s="4">
        <v>737.04225000000008</v>
      </c>
      <c r="E69" s="4">
        <v>881.01050000000009</v>
      </c>
      <c r="F69" s="4">
        <v>854.41075000000012</v>
      </c>
      <c r="G69" s="4">
        <v>1238.0342499999999</v>
      </c>
      <c r="H69" s="4">
        <v>456.90799999999996</v>
      </c>
      <c r="I69" s="4">
        <v>746.93025</v>
      </c>
      <c r="J69" s="4">
        <v>736.32125000000019</v>
      </c>
      <c r="K69" s="4">
        <v>454.10125000000005</v>
      </c>
    </row>
    <row r="70" spans="1:11" x14ac:dyDescent="0.25">
      <c r="A70">
        <v>34.5</v>
      </c>
      <c r="B70" s="4">
        <v>424.28274999999996</v>
      </c>
      <c r="C70" s="4">
        <v>514.76824999999997</v>
      </c>
      <c r="D70" s="4">
        <v>748.75850000000003</v>
      </c>
      <c r="E70" s="4">
        <v>893.7567499999999</v>
      </c>
      <c r="F70" s="4">
        <v>867.15700000000004</v>
      </c>
      <c r="G70" s="4">
        <v>1255.3897499999998</v>
      </c>
      <c r="H70" s="4">
        <v>463.29400000000004</v>
      </c>
      <c r="I70" s="4">
        <v>756.32900000000006</v>
      </c>
      <c r="J70" s="4">
        <v>746.49250000000006</v>
      </c>
      <c r="K70" s="4">
        <v>460.56450000000007</v>
      </c>
    </row>
    <row r="71" spans="1:11" x14ac:dyDescent="0.25">
      <c r="A71">
        <v>35</v>
      </c>
      <c r="B71" s="4">
        <v>430.15375</v>
      </c>
      <c r="C71" s="4">
        <v>522.00400000000002</v>
      </c>
      <c r="D71" s="4">
        <v>760.47475000000009</v>
      </c>
      <c r="E71" s="4">
        <v>906.50300000000016</v>
      </c>
      <c r="F71" s="4">
        <v>879.90324999999984</v>
      </c>
      <c r="G71" s="4">
        <v>1272.7452499999999</v>
      </c>
      <c r="H71" s="4">
        <v>469.68</v>
      </c>
      <c r="I71" s="4">
        <v>765.72775000000001</v>
      </c>
      <c r="J71" s="4">
        <v>756.66375000000005</v>
      </c>
      <c r="K71" s="4">
        <v>467.02775000000003</v>
      </c>
    </row>
    <row r="72" spans="1:11" x14ac:dyDescent="0.25">
      <c r="A72">
        <v>35.5</v>
      </c>
      <c r="B72" s="4">
        <v>436.02474999999993</v>
      </c>
      <c r="C72" s="4">
        <v>529.23974999999996</v>
      </c>
      <c r="D72" s="4">
        <v>772.19100000000003</v>
      </c>
      <c r="E72" s="4">
        <v>919.24925000000007</v>
      </c>
      <c r="F72" s="4">
        <v>892.6495000000001</v>
      </c>
      <c r="G72" s="4">
        <v>1290.1007500000001</v>
      </c>
      <c r="H72" s="4">
        <v>476.06599999999997</v>
      </c>
      <c r="I72" s="4">
        <v>775.12649999999996</v>
      </c>
      <c r="J72" s="4">
        <v>766.83500000000004</v>
      </c>
      <c r="K72" s="4">
        <v>473.49099999999999</v>
      </c>
    </row>
    <row r="73" spans="1:11" x14ac:dyDescent="0.25">
      <c r="A73">
        <v>36</v>
      </c>
      <c r="B73" s="4">
        <v>441.89575000000002</v>
      </c>
      <c r="C73" s="4">
        <v>536.47550000000012</v>
      </c>
      <c r="D73" s="4">
        <v>783.90725000000009</v>
      </c>
      <c r="E73" s="4">
        <v>931.99549999999988</v>
      </c>
      <c r="F73" s="4">
        <v>905.39575000000002</v>
      </c>
      <c r="G73" s="4">
        <v>1307.45625</v>
      </c>
      <c r="H73" s="4">
        <v>482.45200000000006</v>
      </c>
      <c r="I73" s="4">
        <v>784.52525000000003</v>
      </c>
      <c r="J73" s="4">
        <v>777.00625000000002</v>
      </c>
      <c r="K73" s="4">
        <v>479.95425000000006</v>
      </c>
    </row>
    <row r="74" spans="1:11" x14ac:dyDescent="0.25">
      <c r="A74">
        <v>36.5</v>
      </c>
      <c r="B74" s="4">
        <v>447.76675</v>
      </c>
      <c r="C74" s="4">
        <v>543.71125000000006</v>
      </c>
      <c r="D74" s="4">
        <v>795.62350000000004</v>
      </c>
      <c r="E74" s="4">
        <v>944.74175000000002</v>
      </c>
      <c r="F74" s="4">
        <v>918.14200000000028</v>
      </c>
      <c r="G74" s="4">
        <v>1324.8117499999998</v>
      </c>
      <c r="H74" s="4">
        <v>488.83800000000002</v>
      </c>
      <c r="I74" s="4">
        <v>793.92399999999998</v>
      </c>
      <c r="J74" s="4">
        <v>787.17750000000012</v>
      </c>
      <c r="K74" s="4">
        <v>486.41750000000002</v>
      </c>
    </row>
    <row r="75" spans="1:11" x14ac:dyDescent="0.25">
      <c r="A75">
        <v>37</v>
      </c>
      <c r="B75" s="4">
        <v>453.63775000000004</v>
      </c>
      <c r="C75" s="4">
        <v>550.94699999999989</v>
      </c>
      <c r="D75" s="4">
        <v>807.33975000000009</v>
      </c>
      <c r="E75" s="4">
        <v>957.48799999999994</v>
      </c>
      <c r="F75" s="4">
        <v>930.88824999999997</v>
      </c>
      <c r="G75" s="4">
        <v>1342.1672500000002</v>
      </c>
      <c r="H75" s="4">
        <v>495.22400000000005</v>
      </c>
      <c r="I75" s="4">
        <v>803.32275000000004</v>
      </c>
      <c r="J75" s="4">
        <v>797.34875</v>
      </c>
      <c r="K75" s="4">
        <v>492.88074999999998</v>
      </c>
    </row>
    <row r="76" spans="1:11" x14ac:dyDescent="0.25">
      <c r="A76">
        <v>37.5</v>
      </c>
      <c r="B76" s="4">
        <v>459.50874999999996</v>
      </c>
      <c r="C76" s="4">
        <v>558.18275000000006</v>
      </c>
      <c r="D76" s="4">
        <v>819.05600000000004</v>
      </c>
      <c r="E76" s="4">
        <v>970.2342500000002</v>
      </c>
      <c r="F76" s="4">
        <v>943.63449999999989</v>
      </c>
      <c r="G76" s="4">
        <v>1359.5227500000003</v>
      </c>
      <c r="H76" s="4">
        <v>501.61000000000007</v>
      </c>
      <c r="I76" s="4">
        <v>812.72149999999999</v>
      </c>
      <c r="J76" s="4">
        <v>807.52</v>
      </c>
      <c r="K76" s="4">
        <v>499.34400000000005</v>
      </c>
    </row>
    <row r="77" spans="1:11" x14ac:dyDescent="0.25">
      <c r="A77">
        <v>38</v>
      </c>
      <c r="B77" s="4">
        <v>465.37975000000006</v>
      </c>
      <c r="C77" s="4">
        <v>565.41850000000011</v>
      </c>
      <c r="D77" s="4">
        <v>830.7722500000001</v>
      </c>
      <c r="E77" s="4">
        <v>982.98050000000001</v>
      </c>
      <c r="F77" s="4">
        <v>956.38075000000015</v>
      </c>
      <c r="G77" s="4">
        <v>1376.8782500000002</v>
      </c>
      <c r="H77" s="4">
        <v>507.99600000000004</v>
      </c>
      <c r="I77" s="4">
        <v>822.12024999999994</v>
      </c>
      <c r="J77" s="4">
        <v>817.69124999999997</v>
      </c>
      <c r="K77" s="4">
        <v>505.80725000000001</v>
      </c>
    </row>
    <row r="78" spans="1:11" x14ac:dyDescent="0.25">
      <c r="A78">
        <v>38.5</v>
      </c>
      <c r="B78" s="4">
        <v>471.25074999999998</v>
      </c>
      <c r="C78" s="4">
        <v>572.65424999999993</v>
      </c>
      <c r="D78" s="4">
        <v>842.48850000000004</v>
      </c>
      <c r="E78" s="4">
        <v>995.72674999999992</v>
      </c>
      <c r="F78" s="4">
        <v>969.12699999999995</v>
      </c>
      <c r="G78" s="4">
        <v>1394.2337500000001</v>
      </c>
      <c r="H78" s="4">
        <v>514.38199999999995</v>
      </c>
      <c r="I78" s="4">
        <v>831.51900000000001</v>
      </c>
      <c r="J78" s="4">
        <v>827.86250000000007</v>
      </c>
      <c r="K78" s="4">
        <v>512.27049999999997</v>
      </c>
    </row>
    <row r="79" spans="1:11" x14ac:dyDescent="0.25">
      <c r="A79">
        <v>39</v>
      </c>
      <c r="B79" s="4">
        <v>477.12175000000008</v>
      </c>
      <c r="C79" s="4">
        <v>579.89</v>
      </c>
      <c r="D79" s="4">
        <v>854.2047500000001</v>
      </c>
      <c r="E79" s="4">
        <v>1008.4730000000001</v>
      </c>
      <c r="F79" s="4">
        <v>981.87325000000021</v>
      </c>
      <c r="G79" s="4">
        <v>1411.5892500000002</v>
      </c>
      <c r="H79" s="4">
        <v>520.76800000000003</v>
      </c>
      <c r="I79" s="4">
        <v>840.91774999999996</v>
      </c>
      <c r="J79" s="4">
        <v>838.03375000000017</v>
      </c>
      <c r="K79" s="4">
        <v>518.73374999999999</v>
      </c>
    </row>
    <row r="80" spans="1:11" x14ac:dyDescent="0.25">
      <c r="A80">
        <v>39.5</v>
      </c>
      <c r="B80" s="4">
        <v>482.99275</v>
      </c>
      <c r="C80" s="4">
        <v>587.12575000000004</v>
      </c>
      <c r="D80" s="4">
        <v>865.92100000000005</v>
      </c>
      <c r="E80" s="4">
        <v>1021.21925</v>
      </c>
      <c r="F80" s="4">
        <v>994.61950000000002</v>
      </c>
      <c r="G80" s="4">
        <v>1428.9447500000003</v>
      </c>
      <c r="H80" s="4">
        <v>527.154</v>
      </c>
      <c r="I80" s="4">
        <v>850.31650000000013</v>
      </c>
      <c r="J80" s="4">
        <v>848.20500000000004</v>
      </c>
      <c r="K80" s="4">
        <v>525.197</v>
      </c>
    </row>
    <row r="81" spans="1:11" x14ac:dyDescent="0.25">
      <c r="A81">
        <v>40</v>
      </c>
      <c r="B81" s="4">
        <v>488.86375000000004</v>
      </c>
      <c r="C81" s="4">
        <v>594.36149999999998</v>
      </c>
      <c r="D81" s="4">
        <v>877.63725000000011</v>
      </c>
      <c r="E81" s="4">
        <v>1033.9655000000002</v>
      </c>
      <c r="F81" s="4">
        <v>1007.3657499999999</v>
      </c>
      <c r="G81" s="4">
        <v>1446.3002500000002</v>
      </c>
      <c r="H81" s="4">
        <v>533.54</v>
      </c>
      <c r="I81" s="4">
        <v>859.71524999999997</v>
      </c>
      <c r="J81" s="4">
        <v>858.37625000000003</v>
      </c>
      <c r="K81" s="4">
        <v>531.66025000000002</v>
      </c>
    </row>
    <row r="82" spans="1:11" x14ac:dyDescent="0.25">
      <c r="A82">
        <v>40.5</v>
      </c>
      <c r="B82" s="4">
        <v>494.06525000000005</v>
      </c>
      <c r="C82" s="4">
        <v>600.59300000000007</v>
      </c>
      <c r="D82" s="4">
        <v>885.74850000000004</v>
      </c>
      <c r="E82" s="4">
        <v>1043.4929999999999</v>
      </c>
      <c r="F82" s="4">
        <v>1015.86325</v>
      </c>
      <c r="G82" s="4">
        <v>1463.836</v>
      </c>
      <c r="H82" s="4">
        <v>538.94749999999999</v>
      </c>
      <c r="I82" s="4">
        <v>869.11399999999992</v>
      </c>
      <c r="J82" s="4">
        <v>866.48750000000007</v>
      </c>
      <c r="K82" s="4">
        <v>537.66</v>
      </c>
    </row>
    <row r="83" spans="1:11" x14ac:dyDescent="0.25">
      <c r="A83">
        <v>41</v>
      </c>
      <c r="B83" s="4">
        <v>499.26675000000006</v>
      </c>
      <c r="C83" s="4">
        <v>606.82450000000006</v>
      </c>
      <c r="D83" s="4">
        <v>893.85974999999996</v>
      </c>
      <c r="E83" s="4">
        <v>1053.0204999999999</v>
      </c>
      <c r="F83" s="4">
        <v>1024.3607500000001</v>
      </c>
      <c r="G83" s="4">
        <v>1481.37175</v>
      </c>
      <c r="H83" s="4">
        <v>544.35500000000002</v>
      </c>
      <c r="I83" s="4">
        <v>878.35825000000011</v>
      </c>
      <c r="J83" s="4">
        <v>874.59875</v>
      </c>
      <c r="K83" s="4">
        <v>543.65975000000003</v>
      </c>
    </row>
    <row r="84" spans="1:11" x14ac:dyDescent="0.25">
      <c r="A84">
        <v>41.5</v>
      </c>
      <c r="B84" s="4">
        <v>504.46825000000007</v>
      </c>
      <c r="C84" s="4">
        <v>613.05600000000004</v>
      </c>
      <c r="D84" s="4">
        <v>901.971</v>
      </c>
      <c r="E84" s="4">
        <v>1062.548</v>
      </c>
      <c r="F84" s="4">
        <v>1032.85825</v>
      </c>
      <c r="G84" s="4">
        <v>1498.9075</v>
      </c>
      <c r="H84" s="4">
        <v>549.76250000000005</v>
      </c>
      <c r="I84" s="4">
        <v>887.60250000000019</v>
      </c>
      <c r="J84" s="4">
        <v>882.71</v>
      </c>
      <c r="K84" s="4">
        <v>549.65949999999998</v>
      </c>
    </row>
    <row r="85" spans="1:11" x14ac:dyDescent="0.25">
      <c r="A85">
        <v>42</v>
      </c>
      <c r="B85" s="4">
        <v>509.66975000000002</v>
      </c>
      <c r="C85" s="4">
        <v>619.28750000000002</v>
      </c>
      <c r="D85" s="4">
        <v>910.08225000000004</v>
      </c>
      <c r="E85" s="4">
        <v>1072.0754999999999</v>
      </c>
      <c r="F85" s="4">
        <v>1041.3557499999999</v>
      </c>
      <c r="G85" s="4">
        <v>1516.44325</v>
      </c>
      <c r="H85" s="4">
        <v>555.16999999999996</v>
      </c>
      <c r="I85" s="4">
        <v>896.84674999999993</v>
      </c>
      <c r="J85" s="4">
        <v>890.82125000000008</v>
      </c>
      <c r="K85" s="4">
        <v>555.65925000000016</v>
      </c>
    </row>
    <row r="86" spans="1:11" x14ac:dyDescent="0.25">
      <c r="A86">
        <v>42.5</v>
      </c>
      <c r="B86" s="4">
        <v>514.87124999999992</v>
      </c>
      <c r="C86" s="4">
        <v>625.51900000000001</v>
      </c>
      <c r="D86" s="4">
        <v>918.19350000000009</v>
      </c>
      <c r="E86" s="4">
        <v>1081.6030000000001</v>
      </c>
      <c r="F86" s="4">
        <v>1049.8532499999999</v>
      </c>
      <c r="G86" s="4">
        <v>1533.9790000000003</v>
      </c>
      <c r="H86" s="4">
        <v>560.57749999999999</v>
      </c>
      <c r="I86" s="4">
        <v>906.09100000000001</v>
      </c>
      <c r="J86" s="4">
        <v>898.93250000000012</v>
      </c>
      <c r="K86" s="4">
        <v>561.65899999999999</v>
      </c>
    </row>
    <row r="87" spans="1:11" x14ac:dyDescent="0.25">
      <c r="A87">
        <v>43</v>
      </c>
      <c r="B87" s="4">
        <v>520.07274999999993</v>
      </c>
      <c r="C87" s="4">
        <v>631.75049999999987</v>
      </c>
      <c r="D87" s="4">
        <v>926.30475000000013</v>
      </c>
      <c r="E87" s="4">
        <v>1091.1305</v>
      </c>
      <c r="F87" s="4">
        <v>1058.3507500000001</v>
      </c>
      <c r="G87" s="4">
        <v>1551.5147499999998</v>
      </c>
      <c r="H87" s="4">
        <v>565.98500000000001</v>
      </c>
      <c r="I87" s="4">
        <v>915.33525000000009</v>
      </c>
      <c r="J87" s="4">
        <v>907.04375000000005</v>
      </c>
      <c r="K87" s="4">
        <v>567.65875000000005</v>
      </c>
    </row>
    <row r="88" spans="1:11" x14ac:dyDescent="0.25">
      <c r="A88">
        <v>43.5</v>
      </c>
      <c r="B88" s="4">
        <v>525.27425000000005</v>
      </c>
      <c r="C88" s="4">
        <v>637.98199999999997</v>
      </c>
      <c r="D88" s="4">
        <v>934.41599999999994</v>
      </c>
      <c r="E88" s="4">
        <v>1100.6579999999999</v>
      </c>
      <c r="F88" s="4">
        <v>1066.8482500000002</v>
      </c>
      <c r="G88" s="4">
        <v>1569.0505000000001</v>
      </c>
      <c r="H88" s="4">
        <v>571.39250000000004</v>
      </c>
      <c r="I88" s="4">
        <v>924.57950000000017</v>
      </c>
      <c r="J88" s="4">
        <v>915.15499999999997</v>
      </c>
      <c r="K88" s="4">
        <v>573.65850000000012</v>
      </c>
    </row>
    <row r="89" spans="1:11" x14ac:dyDescent="0.25">
      <c r="A89">
        <v>44</v>
      </c>
      <c r="B89" s="4">
        <v>530.47574999999995</v>
      </c>
      <c r="C89" s="4">
        <v>644.21350000000007</v>
      </c>
      <c r="D89" s="4">
        <v>942.52724999999998</v>
      </c>
      <c r="E89" s="4">
        <v>1110.1855</v>
      </c>
      <c r="F89" s="4">
        <v>1075.3457500000002</v>
      </c>
      <c r="G89" s="4">
        <v>1586.5862500000001</v>
      </c>
      <c r="H89" s="4">
        <v>576.80000000000007</v>
      </c>
      <c r="I89" s="4">
        <v>933.8237499999999</v>
      </c>
      <c r="J89" s="4">
        <v>923.2662499999999</v>
      </c>
      <c r="K89" s="4">
        <v>579.65825000000007</v>
      </c>
    </row>
    <row r="90" spans="1:11" x14ac:dyDescent="0.25">
      <c r="A90">
        <v>44.5</v>
      </c>
      <c r="B90" s="4">
        <v>535.67725000000007</v>
      </c>
      <c r="C90" s="4">
        <v>650.44500000000005</v>
      </c>
      <c r="D90" s="4">
        <v>950.63850000000002</v>
      </c>
      <c r="E90" s="4">
        <v>1119.713</v>
      </c>
      <c r="F90" s="4">
        <v>1083.8432500000001</v>
      </c>
      <c r="G90" s="4">
        <v>1604.1220000000001</v>
      </c>
      <c r="H90" s="4">
        <v>582.20749999999998</v>
      </c>
      <c r="I90" s="4">
        <v>943.0680000000001</v>
      </c>
      <c r="J90" s="4">
        <v>931.37750000000005</v>
      </c>
      <c r="K90" s="4">
        <v>585.6579999999999</v>
      </c>
    </row>
    <row r="91" spans="1:11" x14ac:dyDescent="0.25">
      <c r="A91">
        <v>45</v>
      </c>
      <c r="B91" s="4">
        <v>540.87874999999997</v>
      </c>
      <c r="C91" s="4">
        <v>656.67650000000003</v>
      </c>
      <c r="D91" s="4">
        <v>958.74975000000006</v>
      </c>
      <c r="E91" s="4">
        <v>1129.2405000000001</v>
      </c>
      <c r="F91" s="4">
        <v>1092.3407499999998</v>
      </c>
      <c r="G91" s="4">
        <v>1621.6577500000001</v>
      </c>
      <c r="H91" s="4">
        <v>587.61500000000001</v>
      </c>
      <c r="I91" s="4">
        <v>952.31225000000006</v>
      </c>
      <c r="J91" s="4">
        <v>939.4887500000001</v>
      </c>
      <c r="K91" s="4">
        <v>591.65775000000008</v>
      </c>
    </row>
    <row r="92" spans="1:11" x14ac:dyDescent="0.25">
      <c r="A92">
        <v>45.5</v>
      </c>
      <c r="B92" s="4">
        <v>546.08024999999998</v>
      </c>
      <c r="C92" s="4">
        <v>662.9079999999999</v>
      </c>
      <c r="D92" s="4">
        <v>966.8610000000001</v>
      </c>
      <c r="E92" s="4">
        <v>1138.768</v>
      </c>
      <c r="F92" s="4">
        <v>1100.83825</v>
      </c>
      <c r="G92" s="4">
        <v>1639.1934999999999</v>
      </c>
      <c r="H92" s="4">
        <v>593.02250000000004</v>
      </c>
      <c r="I92" s="4">
        <v>961.55650000000003</v>
      </c>
      <c r="J92" s="4">
        <v>947.6</v>
      </c>
      <c r="K92" s="4">
        <v>597.65750000000003</v>
      </c>
    </row>
    <row r="93" spans="1:11" x14ac:dyDescent="0.25">
      <c r="A93">
        <v>46</v>
      </c>
      <c r="B93" s="4">
        <v>551.28174999999999</v>
      </c>
      <c r="C93" s="4">
        <v>669.13950000000011</v>
      </c>
      <c r="D93" s="4">
        <v>974.97224999999992</v>
      </c>
      <c r="E93" s="4">
        <v>1148.2954999999999</v>
      </c>
      <c r="F93" s="4">
        <v>1109.3357500000002</v>
      </c>
      <c r="G93" s="4">
        <v>1656.7292499999999</v>
      </c>
      <c r="H93" s="4">
        <v>598.43000000000006</v>
      </c>
      <c r="I93" s="4">
        <v>970.80075000000011</v>
      </c>
      <c r="J93" s="4">
        <v>955.71125000000006</v>
      </c>
      <c r="K93" s="4">
        <v>603.65725000000009</v>
      </c>
    </row>
    <row r="94" spans="1:11" x14ac:dyDescent="0.25">
      <c r="A94">
        <v>46.5</v>
      </c>
      <c r="B94" s="4">
        <v>556.48325000000011</v>
      </c>
      <c r="C94" s="4">
        <v>675.37099999999998</v>
      </c>
      <c r="D94" s="4">
        <v>983.08349999999996</v>
      </c>
      <c r="E94" s="4">
        <v>1157.8229999999999</v>
      </c>
      <c r="F94" s="4">
        <v>1117.8332500000001</v>
      </c>
      <c r="G94" s="4">
        <v>1674.2650000000001</v>
      </c>
      <c r="H94" s="4">
        <v>603.83749999999998</v>
      </c>
      <c r="I94" s="4">
        <v>980.04500000000019</v>
      </c>
      <c r="J94" s="4">
        <v>963.82249999999988</v>
      </c>
      <c r="K94" s="4">
        <v>609.65700000000015</v>
      </c>
    </row>
    <row r="95" spans="1:11" x14ac:dyDescent="0.25">
      <c r="A95">
        <v>47</v>
      </c>
      <c r="B95" s="4">
        <v>561.68475000000001</v>
      </c>
      <c r="C95" s="4">
        <v>681.60249999999996</v>
      </c>
      <c r="D95" s="4">
        <v>991.19475000000011</v>
      </c>
      <c r="E95" s="4">
        <v>1167.3505</v>
      </c>
      <c r="F95" s="4">
        <v>1126.3307500000001</v>
      </c>
      <c r="G95" s="4">
        <v>1691.8007500000001</v>
      </c>
      <c r="H95" s="4">
        <v>609.245</v>
      </c>
      <c r="I95" s="4">
        <v>989.28924999999992</v>
      </c>
      <c r="J95" s="4">
        <v>971.93375000000003</v>
      </c>
      <c r="K95" s="4">
        <v>615.65674999999987</v>
      </c>
    </row>
    <row r="96" spans="1:11" x14ac:dyDescent="0.25">
      <c r="A96">
        <v>47.5</v>
      </c>
      <c r="B96" s="4">
        <v>566.88625000000002</v>
      </c>
      <c r="C96" s="4">
        <v>687.83399999999995</v>
      </c>
      <c r="D96" s="4">
        <v>999.30600000000004</v>
      </c>
      <c r="E96" s="4">
        <v>1176.8780000000002</v>
      </c>
      <c r="F96" s="4">
        <v>1134.8282499999998</v>
      </c>
      <c r="G96" s="4">
        <v>1709.3365000000003</v>
      </c>
      <c r="H96" s="4">
        <v>614.65250000000003</v>
      </c>
      <c r="I96" s="4">
        <v>998.5335</v>
      </c>
      <c r="J96" s="4">
        <v>980.04500000000019</v>
      </c>
      <c r="K96" s="4">
        <v>621.65649999999994</v>
      </c>
    </row>
    <row r="97" spans="1:11" x14ac:dyDescent="0.25">
      <c r="A97">
        <v>48</v>
      </c>
      <c r="B97" s="4">
        <v>572.08774999999991</v>
      </c>
      <c r="C97" s="4">
        <v>694.06550000000016</v>
      </c>
      <c r="D97" s="4">
        <v>1007.4172500000001</v>
      </c>
      <c r="E97" s="4">
        <v>1186.4054999999998</v>
      </c>
      <c r="F97" s="4">
        <v>1143.3257500000002</v>
      </c>
      <c r="G97" s="4">
        <v>1726.8722500000003</v>
      </c>
      <c r="H97" s="4">
        <v>620.06000000000006</v>
      </c>
      <c r="I97" s="4">
        <v>1007.7777500000001</v>
      </c>
      <c r="J97" s="4">
        <v>988.15625</v>
      </c>
      <c r="K97" s="4">
        <v>627.65625</v>
      </c>
    </row>
    <row r="98" spans="1:11" x14ac:dyDescent="0.25">
      <c r="A98">
        <v>48.5</v>
      </c>
      <c r="B98" s="4">
        <v>577.28924999999992</v>
      </c>
      <c r="C98" s="4">
        <v>700.29700000000014</v>
      </c>
      <c r="D98" s="4">
        <v>1015.5285</v>
      </c>
      <c r="E98" s="4">
        <v>1195.933</v>
      </c>
      <c r="F98" s="4">
        <v>1151.8232500000001</v>
      </c>
      <c r="G98" s="4">
        <v>1744.4080000000001</v>
      </c>
      <c r="H98" s="4">
        <v>625.46749999999997</v>
      </c>
      <c r="I98" s="4">
        <v>1017.0220000000002</v>
      </c>
      <c r="J98" s="4">
        <v>996.26750000000004</v>
      </c>
      <c r="K98" s="4">
        <v>633.65600000000006</v>
      </c>
    </row>
    <row r="99" spans="1:11" x14ac:dyDescent="0.25">
      <c r="A99">
        <v>49</v>
      </c>
      <c r="B99" s="4">
        <v>582.49075000000005</v>
      </c>
      <c r="C99" s="4">
        <v>706.52850000000012</v>
      </c>
      <c r="D99" s="4">
        <v>1023.6397499999999</v>
      </c>
      <c r="E99" s="4">
        <v>1205.4604999999999</v>
      </c>
      <c r="F99" s="4">
        <v>1160.3207500000001</v>
      </c>
      <c r="G99" s="4">
        <v>1761.9437500000001</v>
      </c>
      <c r="H99" s="4">
        <v>630.875</v>
      </c>
      <c r="I99" s="4">
        <v>1026.2662499999999</v>
      </c>
      <c r="J99" s="4">
        <v>1004.3787499999999</v>
      </c>
      <c r="K99" s="4">
        <v>639.65575000000001</v>
      </c>
    </row>
    <row r="100" spans="1:11" x14ac:dyDescent="0.25">
      <c r="A100">
        <v>49.5</v>
      </c>
      <c r="B100" s="4">
        <v>587.69225000000006</v>
      </c>
      <c r="C100" s="4">
        <v>712.76</v>
      </c>
      <c r="D100" s="4">
        <v>1031.751</v>
      </c>
      <c r="E100" s="4">
        <v>1214.9879999999998</v>
      </c>
      <c r="F100" s="4">
        <v>1168.81825</v>
      </c>
      <c r="G100" s="4">
        <v>1779.4795000000001</v>
      </c>
      <c r="H100" s="4">
        <v>636.28250000000003</v>
      </c>
      <c r="I100" s="4">
        <v>1035.5105000000001</v>
      </c>
      <c r="J100" s="4">
        <v>1012.49</v>
      </c>
      <c r="K100" s="4">
        <v>645.65550000000007</v>
      </c>
    </row>
    <row r="101" spans="1:11" x14ac:dyDescent="0.25">
      <c r="A101">
        <v>50</v>
      </c>
      <c r="B101" s="4">
        <v>592.89375000000007</v>
      </c>
      <c r="C101" s="4">
        <v>718.99150000000009</v>
      </c>
      <c r="D101" s="4">
        <v>1039.8622500000001</v>
      </c>
      <c r="E101" s="4">
        <v>1224.5155000000002</v>
      </c>
      <c r="F101" s="4">
        <v>1177.31575</v>
      </c>
      <c r="G101" s="4">
        <v>1797.0152500000002</v>
      </c>
      <c r="H101" s="4">
        <v>641.69000000000005</v>
      </c>
      <c r="I101" s="4">
        <v>1044.7547500000001</v>
      </c>
      <c r="J101" s="4">
        <v>1020.6012500000002</v>
      </c>
      <c r="K101" s="4">
        <v>651.65525000000002</v>
      </c>
    </row>
    <row r="102" spans="1:11" x14ac:dyDescent="0.25">
      <c r="A102">
        <v>50.5</v>
      </c>
      <c r="B102" s="4">
        <v>598.09525000000008</v>
      </c>
      <c r="C102" s="4">
        <v>725.22299999999996</v>
      </c>
      <c r="D102" s="4">
        <v>1047.9735000000001</v>
      </c>
      <c r="E102" s="4">
        <v>1234.0429999999999</v>
      </c>
      <c r="F102" s="4">
        <v>1185.8132500000002</v>
      </c>
      <c r="G102" s="4">
        <v>1814.5510000000002</v>
      </c>
      <c r="H102" s="4">
        <v>647.09749999999997</v>
      </c>
      <c r="I102" s="4">
        <v>1053.999</v>
      </c>
      <c r="J102" s="4">
        <v>1028.7125000000001</v>
      </c>
      <c r="K102" s="4">
        <v>657.65499999999997</v>
      </c>
    </row>
    <row r="103" spans="1:11" x14ac:dyDescent="0.25">
      <c r="A103">
        <v>51</v>
      </c>
      <c r="B103" s="4">
        <v>603.2967500000002</v>
      </c>
      <c r="C103" s="4">
        <v>731.45450000000017</v>
      </c>
      <c r="D103" s="4">
        <v>1056.0847499999998</v>
      </c>
      <c r="E103" s="4">
        <v>1243.5705</v>
      </c>
      <c r="F103" s="4">
        <v>1194.3107500000001</v>
      </c>
      <c r="G103" s="4">
        <v>1832.0867500000002</v>
      </c>
      <c r="H103" s="4">
        <v>652.505</v>
      </c>
      <c r="I103" s="4">
        <v>1063.2432500000002</v>
      </c>
      <c r="J103" s="4">
        <v>1036.82375</v>
      </c>
      <c r="K103" s="4">
        <v>663.65475000000004</v>
      </c>
    </row>
    <row r="104" spans="1:11" x14ac:dyDescent="0.25">
      <c r="A104">
        <v>51.5</v>
      </c>
      <c r="B104" s="4">
        <v>608.4982500000001</v>
      </c>
      <c r="C104" s="4">
        <v>737.68600000000004</v>
      </c>
      <c r="D104" s="4">
        <v>1064.1959999999999</v>
      </c>
      <c r="E104" s="4">
        <v>1253.098</v>
      </c>
      <c r="F104" s="4">
        <v>1202.80825</v>
      </c>
      <c r="G104" s="4">
        <v>1849.6224999999997</v>
      </c>
      <c r="H104" s="4">
        <v>657.91250000000002</v>
      </c>
      <c r="I104" s="4">
        <v>1072.4875</v>
      </c>
      <c r="J104" s="4">
        <v>1044.9349999999999</v>
      </c>
      <c r="K104" s="4">
        <v>669.6545000000001</v>
      </c>
    </row>
    <row r="105" spans="1:11" x14ac:dyDescent="0.25">
      <c r="A105">
        <v>52</v>
      </c>
      <c r="B105" s="4">
        <v>613.69975000000011</v>
      </c>
      <c r="C105" s="4">
        <v>743.91750000000002</v>
      </c>
      <c r="D105" s="4">
        <v>1072.3072500000001</v>
      </c>
      <c r="E105" s="4">
        <v>1262.6254999999999</v>
      </c>
      <c r="F105" s="4">
        <v>1211.3057500000002</v>
      </c>
      <c r="G105" s="4">
        <v>1867.1582500000002</v>
      </c>
      <c r="H105" s="4">
        <v>663.32</v>
      </c>
      <c r="I105" s="4">
        <v>1081.7317499999999</v>
      </c>
      <c r="J105" s="4">
        <v>1053.0462500000001</v>
      </c>
      <c r="K105" s="4">
        <v>675.65424999999993</v>
      </c>
    </row>
    <row r="106" spans="1:11" x14ac:dyDescent="0.25">
      <c r="A106">
        <v>52.5</v>
      </c>
      <c r="B106" s="4">
        <v>618.90125</v>
      </c>
      <c r="C106" s="4">
        <v>750.149</v>
      </c>
      <c r="D106" s="4">
        <v>1080.4185</v>
      </c>
      <c r="E106" s="4">
        <v>1272.1530000000002</v>
      </c>
      <c r="F106" s="4">
        <v>1219.8032499999999</v>
      </c>
      <c r="G106" s="4">
        <v>1884.6939999999997</v>
      </c>
      <c r="H106" s="4">
        <v>668.72749999999996</v>
      </c>
      <c r="I106" s="4">
        <v>1090.9760000000001</v>
      </c>
      <c r="J106" s="4">
        <v>1061.1575</v>
      </c>
      <c r="K106" s="4">
        <v>681.65400000000011</v>
      </c>
    </row>
    <row r="107" spans="1:11" x14ac:dyDescent="0.25">
      <c r="A107">
        <v>53</v>
      </c>
      <c r="B107" s="4">
        <v>624.10275000000001</v>
      </c>
      <c r="C107" s="4">
        <v>756.3805000000001</v>
      </c>
      <c r="D107" s="4">
        <v>1088.5297500000001</v>
      </c>
      <c r="E107" s="4">
        <v>1281.6804999999999</v>
      </c>
      <c r="F107" s="4">
        <v>1228.3007500000001</v>
      </c>
      <c r="G107" s="4">
        <v>1902.2297500000002</v>
      </c>
      <c r="H107" s="4">
        <v>674.13499999999999</v>
      </c>
      <c r="I107" s="4">
        <v>1100.2202500000003</v>
      </c>
      <c r="J107" s="4">
        <v>1069.26875</v>
      </c>
      <c r="K107" s="4">
        <v>687.65375000000006</v>
      </c>
    </row>
    <row r="108" spans="1:11" x14ac:dyDescent="0.25">
      <c r="A108">
        <v>53.5</v>
      </c>
      <c r="B108" s="4">
        <v>629.30424999999991</v>
      </c>
      <c r="C108" s="4">
        <v>762.61200000000008</v>
      </c>
      <c r="D108" s="4">
        <v>1096.6409999999998</v>
      </c>
      <c r="E108" s="4">
        <v>1291.2079999999999</v>
      </c>
      <c r="F108" s="4">
        <v>1236.7982500000001</v>
      </c>
      <c r="G108" s="4">
        <v>1919.7655000000004</v>
      </c>
      <c r="H108" s="4">
        <v>679.54250000000002</v>
      </c>
      <c r="I108" s="4">
        <v>1109.4645</v>
      </c>
      <c r="J108" s="4">
        <v>1077.3800000000001</v>
      </c>
      <c r="K108" s="4">
        <v>693.65350000000001</v>
      </c>
    </row>
    <row r="109" spans="1:11" x14ac:dyDescent="0.25">
      <c r="A109">
        <v>54</v>
      </c>
      <c r="B109" s="4">
        <v>634.50575000000003</v>
      </c>
      <c r="C109" s="4">
        <v>768.84350000000006</v>
      </c>
      <c r="D109" s="4">
        <v>1104.7522499999998</v>
      </c>
      <c r="E109" s="4">
        <v>1300.7355</v>
      </c>
      <c r="F109" s="4">
        <v>1245.2957500000002</v>
      </c>
      <c r="G109" s="4">
        <v>1937.30125</v>
      </c>
      <c r="H109" s="4">
        <v>684.95</v>
      </c>
      <c r="I109" s="4">
        <v>1118.70875</v>
      </c>
      <c r="J109" s="4">
        <v>1085.49125</v>
      </c>
      <c r="K109" s="4">
        <v>699.65325000000007</v>
      </c>
    </row>
    <row r="110" spans="1:11" x14ac:dyDescent="0.25">
      <c r="A110">
        <v>54.5</v>
      </c>
      <c r="B110" s="4">
        <v>639.70725000000004</v>
      </c>
      <c r="C110" s="4">
        <v>775.07500000000005</v>
      </c>
      <c r="D110" s="4">
        <v>1112.8635000000002</v>
      </c>
      <c r="E110" s="4">
        <v>1310.2629999999999</v>
      </c>
      <c r="F110" s="4">
        <v>1253.7932500000002</v>
      </c>
      <c r="G110" s="4">
        <v>1954.8370000000004</v>
      </c>
      <c r="H110" s="4">
        <v>690.35750000000007</v>
      </c>
      <c r="I110" s="4">
        <v>1127.953</v>
      </c>
      <c r="J110" s="4">
        <v>1093.6025</v>
      </c>
      <c r="K110" s="4">
        <v>705.65300000000013</v>
      </c>
    </row>
    <row r="111" spans="1:11" x14ac:dyDescent="0.25">
      <c r="A111">
        <v>55</v>
      </c>
      <c r="B111" s="4">
        <v>644.90875000000005</v>
      </c>
      <c r="C111" s="4">
        <v>781.30650000000003</v>
      </c>
      <c r="D111" s="4">
        <v>1120.9747500000001</v>
      </c>
      <c r="E111" s="4">
        <v>1319.7904999999998</v>
      </c>
      <c r="F111" s="4">
        <v>1262.2907499999999</v>
      </c>
      <c r="G111" s="4">
        <v>1972.37275</v>
      </c>
      <c r="H111" s="4">
        <v>695.76499999999999</v>
      </c>
      <c r="I111" s="4">
        <v>1137.1972499999999</v>
      </c>
      <c r="J111" s="4">
        <v>1101.7137500000001</v>
      </c>
      <c r="K111" s="4">
        <v>711.65274999999997</v>
      </c>
    </row>
    <row r="112" spans="1:11" x14ac:dyDescent="0.25">
      <c r="A112">
        <v>55.5</v>
      </c>
      <c r="B112" s="4">
        <v>650.11024999999995</v>
      </c>
      <c r="C112" s="4">
        <v>787.53800000000012</v>
      </c>
      <c r="D112" s="4">
        <v>1129.086</v>
      </c>
      <c r="E112" s="4">
        <v>1329.318</v>
      </c>
      <c r="F112" s="4">
        <v>1270.7882500000001</v>
      </c>
      <c r="G112" s="4">
        <v>1989.9085</v>
      </c>
      <c r="H112" s="4">
        <v>701.17250000000001</v>
      </c>
      <c r="I112" s="4">
        <v>1146.4415000000001</v>
      </c>
      <c r="J112" s="4">
        <v>1109.825</v>
      </c>
      <c r="K112" s="4">
        <v>717.65250000000015</v>
      </c>
    </row>
    <row r="113" spans="1:11" x14ac:dyDescent="0.25">
      <c r="A113">
        <v>56</v>
      </c>
      <c r="B113" s="4">
        <v>655.31175000000007</v>
      </c>
      <c r="C113" s="4">
        <v>793.76949999999999</v>
      </c>
      <c r="D113" s="4">
        <v>1137.1972499999999</v>
      </c>
      <c r="E113" s="4">
        <v>1338.8454999999999</v>
      </c>
      <c r="F113" s="4">
        <v>1279.2857500000002</v>
      </c>
      <c r="G113" s="4">
        <v>2007.44425</v>
      </c>
      <c r="H113" s="4">
        <v>706.58</v>
      </c>
      <c r="I113" s="4">
        <v>1155.6857500000001</v>
      </c>
      <c r="J113" s="4">
        <v>1117.93625</v>
      </c>
      <c r="K113" s="4">
        <v>723.65225000000009</v>
      </c>
    </row>
    <row r="114" spans="1:11" x14ac:dyDescent="0.25">
      <c r="A114">
        <v>56.5</v>
      </c>
      <c r="B114" s="4">
        <v>660.51324999999997</v>
      </c>
      <c r="C114" s="4">
        <v>800.00100000000009</v>
      </c>
      <c r="D114" s="4">
        <v>1145.3084999999999</v>
      </c>
      <c r="E114" s="4">
        <v>1348.373</v>
      </c>
      <c r="F114" s="4">
        <v>1287.7832500000002</v>
      </c>
      <c r="G114" s="4">
        <v>2024.98</v>
      </c>
      <c r="H114" s="4">
        <v>711.98750000000007</v>
      </c>
      <c r="I114" s="4">
        <v>1164.93</v>
      </c>
      <c r="J114" s="4">
        <v>1126.0475000000001</v>
      </c>
      <c r="K114" s="4">
        <v>729.65200000000016</v>
      </c>
    </row>
    <row r="115" spans="1:11" x14ac:dyDescent="0.25">
      <c r="A115">
        <v>57</v>
      </c>
      <c r="B115" s="4">
        <v>665.71475000000009</v>
      </c>
      <c r="C115" s="4">
        <v>806.23250000000007</v>
      </c>
      <c r="D115" s="4">
        <v>1153.41975</v>
      </c>
      <c r="E115" s="4">
        <v>1357.9005</v>
      </c>
      <c r="F115" s="4">
        <v>1296.2807500000001</v>
      </c>
      <c r="G115" s="4">
        <v>2042.5157500000003</v>
      </c>
      <c r="H115" s="4">
        <v>717.39499999999998</v>
      </c>
      <c r="I115" s="4">
        <v>1174.17425</v>
      </c>
      <c r="J115" s="4">
        <v>1134.1587500000001</v>
      </c>
      <c r="K115" s="4">
        <v>735.65174999999988</v>
      </c>
    </row>
    <row r="116" spans="1:11" x14ac:dyDescent="0.25">
      <c r="A116">
        <v>57.5</v>
      </c>
      <c r="B116" s="4">
        <v>670.91624999999999</v>
      </c>
      <c r="C116" s="4">
        <v>812.46399999999994</v>
      </c>
      <c r="D116" s="4">
        <v>1161.5310000000002</v>
      </c>
      <c r="E116" s="4">
        <v>1367.4279999999999</v>
      </c>
      <c r="F116" s="4">
        <v>1304.7782499999998</v>
      </c>
      <c r="G116" s="4">
        <v>2060.0515</v>
      </c>
      <c r="H116" s="4">
        <v>722.80250000000001</v>
      </c>
      <c r="I116" s="4">
        <v>1183.4185</v>
      </c>
      <c r="J116" s="4">
        <v>1142.27</v>
      </c>
      <c r="K116" s="4">
        <v>741.65149999999994</v>
      </c>
    </row>
    <row r="117" spans="1:11" x14ac:dyDescent="0.25">
      <c r="A117">
        <v>58</v>
      </c>
      <c r="B117" s="4">
        <v>676.11775000000023</v>
      </c>
      <c r="C117" s="4">
        <v>818.69549999999992</v>
      </c>
      <c r="D117" s="4">
        <v>1169.6422500000001</v>
      </c>
      <c r="E117" s="4">
        <v>1376.9555</v>
      </c>
      <c r="F117" s="4">
        <v>1313.27575</v>
      </c>
      <c r="G117" s="4">
        <v>2077.58725</v>
      </c>
      <c r="H117" s="4">
        <v>728.21</v>
      </c>
      <c r="I117" s="4">
        <v>1192.66275</v>
      </c>
      <c r="J117" s="4">
        <v>1150.3812500000001</v>
      </c>
      <c r="K117" s="4">
        <v>747.65125</v>
      </c>
    </row>
    <row r="118" spans="1:11" x14ac:dyDescent="0.25">
      <c r="A118">
        <v>58.5</v>
      </c>
      <c r="B118" s="4">
        <v>681.31925000000012</v>
      </c>
      <c r="C118" s="4">
        <v>824.92700000000013</v>
      </c>
      <c r="D118" s="4">
        <v>1177.7534999999998</v>
      </c>
      <c r="E118" s="4">
        <v>1386.4829999999999</v>
      </c>
      <c r="F118" s="4">
        <v>1321.77325</v>
      </c>
      <c r="G118" s="4">
        <v>2095.123</v>
      </c>
      <c r="H118" s="4">
        <v>733.61750000000006</v>
      </c>
      <c r="I118" s="4">
        <v>1201.9070000000002</v>
      </c>
      <c r="J118" s="4">
        <v>1158.4925000000001</v>
      </c>
      <c r="K118" s="4">
        <v>753.65100000000007</v>
      </c>
    </row>
    <row r="119" spans="1:11" x14ac:dyDescent="0.25">
      <c r="A119">
        <v>59</v>
      </c>
      <c r="B119" s="4">
        <v>686.52075000000013</v>
      </c>
      <c r="C119" s="4">
        <v>831.1585</v>
      </c>
      <c r="D119" s="4">
        <v>1185.8647499999997</v>
      </c>
      <c r="E119" s="4">
        <v>1396.0104999999999</v>
      </c>
      <c r="F119" s="4">
        <v>1330.2707500000001</v>
      </c>
      <c r="G119" s="4">
        <v>2112.6587500000001</v>
      </c>
      <c r="H119" s="4">
        <v>739.02499999999998</v>
      </c>
      <c r="I119" s="4">
        <v>1211.1512500000001</v>
      </c>
      <c r="J119" s="4">
        <v>1166.60375</v>
      </c>
      <c r="K119" s="4">
        <v>759.65075000000002</v>
      </c>
    </row>
    <row r="120" spans="1:11" x14ac:dyDescent="0.25">
      <c r="A120">
        <v>59.5</v>
      </c>
      <c r="B120" s="4">
        <v>691.72225000000003</v>
      </c>
      <c r="C120" s="4">
        <v>837.39</v>
      </c>
      <c r="D120" s="4">
        <v>1193.9760000000001</v>
      </c>
      <c r="E120" s="4">
        <v>1405.538</v>
      </c>
      <c r="F120" s="4">
        <v>1338.7682500000001</v>
      </c>
      <c r="G120" s="4">
        <v>2130.1944999999996</v>
      </c>
      <c r="H120" s="4">
        <v>744.4325</v>
      </c>
      <c r="I120" s="4">
        <v>1220.3954999999999</v>
      </c>
      <c r="J120" s="4">
        <v>1174.7149999999999</v>
      </c>
      <c r="K120" s="4">
        <v>765.65049999999997</v>
      </c>
    </row>
    <row r="121" spans="1:11" x14ac:dyDescent="0.25">
      <c r="A121">
        <v>60</v>
      </c>
      <c r="B121" s="4">
        <v>696.92375000000004</v>
      </c>
      <c r="C121" s="4">
        <v>843.62149999999997</v>
      </c>
      <c r="D121" s="4">
        <v>1202.08725</v>
      </c>
      <c r="E121" s="4">
        <v>1415.0654999999999</v>
      </c>
      <c r="F121" s="4">
        <v>1347.26575</v>
      </c>
      <c r="G121" s="4">
        <v>2147.7302500000001</v>
      </c>
      <c r="H121" s="4">
        <v>749.84</v>
      </c>
      <c r="I121" s="4">
        <v>1229.6397499999998</v>
      </c>
      <c r="J121" s="4">
        <v>1182.8262500000001</v>
      </c>
      <c r="K121" s="4">
        <v>771.65025000000003</v>
      </c>
    </row>
    <row r="122" spans="1:11" x14ac:dyDescent="0.25">
      <c r="A122">
        <v>60.5</v>
      </c>
      <c r="B122" s="4">
        <v>702.12524999999994</v>
      </c>
      <c r="C122" s="4">
        <v>849.85300000000018</v>
      </c>
      <c r="D122" s="4">
        <v>1210.1985</v>
      </c>
      <c r="E122" s="4">
        <v>1424.5929999999998</v>
      </c>
      <c r="F122" s="4">
        <v>1355.7632500000002</v>
      </c>
      <c r="G122" s="4">
        <v>2165.2660000000005</v>
      </c>
      <c r="H122" s="4">
        <v>755.24750000000006</v>
      </c>
      <c r="I122" s="4">
        <v>1238.8840000000002</v>
      </c>
      <c r="J122" s="4">
        <v>1190.9375</v>
      </c>
      <c r="K122" s="4">
        <v>777.65</v>
      </c>
    </row>
    <row r="123" spans="1:11" x14ac:dyDescent="0.25">
      <c r="A123">
        <v>61</v>
      </c>
      <c r="B123" s="4">
        <v>707.32674999999995</v>
      </c>
      <c r="C123" s="4">
        <v>856.08450000000016</v>
      </c>
      <c r="D123" s="4">
        <v>1218.3097499999999</v>
      </c>
      <c r="E123" s="4">
        <v>1434.1205</v>
      </c>
      <c r="F123" s="4">
        <v>1364.2607499999999</v>
      </c>
      <c r="G123" s="4">
        <v>2182.8017500000005</v>
      </c>
      <c r="H123" s="4">
        <v>760.65499999999997</v>
      </c>
      <c r="I123" s="4">
        <v>1248.1282500000002</v>
      </c>
      <c r="J123" s="4">
        <v>1199.0487499999999</v>
      </c>
      <c r="K123" s="4">
        <v>783.64975000000004</v>
      </c>
    </row>
    <row r="124" spans="1:11" x14ac:dyDescent="0.25">
      <c r="A124">
        <v>61.5</v>
      </c>
      <c r="B124" s="4">
        <v>712.52825000000007</v>
      </c>
      <c r="C124" s="4">
        <v>862.31600000000003</v>
      </c>
      <c r="D124" s="4">
        <v>1226.4209999999998</v>
      </c>
      <c r="E124" s="4">
        <v>1443.6479999999999</v>
      </c>
      <c r="F124" s="4">
        <v>1372.7582500000001</v>
      </c>
      <c r="G124" s="4">
        <v>2200.3375000000001</v>
      </c>
      <c r="H124" s="4">
        <v>766.0625</v>
      </c>
      <c r="I124" s="4">
        <v>1257.3724999999999</v>
      </c>
      <c r="J124" s="4">
        <v>1207.1600000000001</v>
      </c>
      <c r="K124" s="4">
        <v>789.64949999999988</v>
      </c>
    </row>
    <row r="125" spans="1:11" x14ac:dyDescent="0.25">
      <c r="A125">
        <v>62</v>
      </c>
      <c r="B125" s="4">
        <v>717.72975000000008</v>
      </c>
      <c r="C125" s="4">
        <v>868.54750000000001</v>
      </c>
      <c r="D125" s="4">
        <v>1234.5322500000002</v>
      </c>
      <c r="E125" s="4">
        <v>1453.1755000000001</v>
      </c>
      <c r="F125" s="4">
        <v>1381.25575</v>
      </c>
      <c r="G125" s="4">
        <v>2217.8732500000001</v>
      </c>
      <c r="H125" s="4">
        <v>771.47</v>
      </c>
      <c r="I125" s="4">
        <v>1266.6167499999999</v>
      </c>
      <c r="J125" s="4">
        <v>1215.27125</v>
      </c>
      <c r="K125" s="4">
        <v>795.64925000000005</v>
      </c>
    </row>
    <row r="126" spans="1:11" x14ac:dyDescent="0.25">
      <c r="A126">
        <v>62.5</v>
      </c>
      <c r="B126" s="4">
        <v>722.93124999999998</v>
      </c>
      <c r="C126" s="4">
        <v>874.77900000000011</v>
      </c>
      <c r="D126" s="4">
        <v>1242.6435000000001</v>
      </c>
      <c r="E126" s="4">
        <v>1462.703</v>
      </c>
      <c r="F126" s="4">
        <v>1389.7532500000002</v>
      </c>
      <c r="G126" s="4">
        <v>2235.4090000000001</v>
      </c>
      <c r="H126" s="4">
        <v>776.87750000000005</v>
      </c>
      <c r="I126" s="4">
        <v>1275.8610000000001</v>
      </c>
      <c r="J126" s="4">
        <v>1223.3824999999999</v>
      </c>
      <c r="K126" s="4">
        <v>801.649</v>
      </c>
    </row>
    <row r="127" spans="1:11" x14ac:dyDescent="0.25">
      <c r="A127">
        <v>63</v>
      </c>
      <c r="B127" s="4">
        <v>728.13274999999999</v>
      </c>
      <c r="C127" s="4">
        <v>881.01050000000009</v>
      </c>
      <c r="D127" s="4">
        <v>1250.7547500000001</v>
      </c>
      <c r="E127" s="4">
        <v>1472.2304999999999</v>
      </c>
      <c r="F127" s="4">
        <v>1398.2507500000002</v>
      </c>
      <c r="G127" s="4">
        <v>2252.9447499999997</v>
      </c>
      <c r="H127" s="4">
        <v>782.28499999999997</v>
      </c>
      <c r="I127" s="4">
        <v>1285.1052500000001</v>
      </c>
      <c r="J127" s="4">
        <v>1231.4937500000001</v>
      </c>
      <c r="K127" s="4">
        <v>807.64875000000006</v>
      </c>
    </row>
    <row r="128" spans="1:11" x14ac:dyDescent="0.25">
      <c r="A128">
        <v>63.5</v>
      </c>
      <c r="B128" s="4">
        <v>733.33424999999988</v>
      </c>
      <c r="C128" s="4">
        <v>887.24200000000008</v>
      </c>
      <c r="D128" s="4">
        <v>1258.8659999999998</v>
      </c>
      <c r="E128" s="4">
        <v>1481.758</v>
      </c>
      <c r="F128" s="4">
        <v>1406.7482499999999</v>
      </c>
      <c r="G128" s="4">
        <v>2270.4805000000006</v>
      </c>
      <c r="H128" s="4">
        <v>787.6925</v>
      </c>
      <c r="I128" s="4">
        <v>1294.3495</v>
      </c>
      <c r="J128" s="4">
        <v>1239.605</v>
      </c>
      <c r="K128" s="4">
        <v>813.64850000000001</v>
      </c>
    </row>
    <row r="129" spans="1:11" x14ac:dyDescent="0.25">
      <c r="A129">
        <v>64</v>
      </c>
      <c r="B129" s="4">
        <v>738.53575000000012</v>
      </c>
      <c r="C129" s="4">
        <v>893.47350000000006</v>
      </c>
      <c r="D129" s="4">
        <v>1266.9772499999999</v>
      </c>
      <c r="E129" s="4">
        <v>1491.2855</v>
      </c>
      <c r="F129" s="4">
        <v>1415.24575</v>
      </c>
      <c r="G129" s="4">
        <v>2288.0162500000001</v>
      </c>
      <c r="H129" s="4">
        <v>793.1</v>
      </c>
      <c r="I129" s="4">
        <v>1303.59375</v>
      </c>
      <c r="J129" s="4">
        <v>1247.7162499999999</v>
      </c>
      <c r="K129" s="4">
        <v>819.64825000000008</v>
      </c>
    </row>
    <row r="130" spans="1:11" x14ac:dyDescent="0.25">
      <c r="A130">
        <v>64.5</v>
      </c>
      <c r="B130" s="4">
        <v>743.73725000000002</v>
      </c>
      <c r="C130" s="4">
        <v>899.70499999999993</v>
      </c>
      <c r="D130" s="4">
        <v>1275.0885000000003</v>
      </c>
      <c r="E130" s="4">
        <v>1500.8129999999999</v>
      </c>
      <c r="F130" s="4">
        <v>1423.7432500000002</v>
      </c>
      <c r="G130" s="4">
        <v>2305.5520000000001</v>
      </c>
      <c r="H130" s="4">
        <v>798.50750000000005</v>
      </c>
      <c r="I130" s="4">
        <v>1312.838</v>
      </c>
      <c r="J130" s="4">
        <v>1255.8275000000001</v>
      </c>
      <c r="K130" s="4">
        <v>825.64799999999991</v>
      </c>
    </row>
    <row r="131" spans="1:11" x14ac:dyDescent="0.25">
      <c r="A131">
        <v>65</v>
      </c>
      <c r="B131" s="4">
        <v>748.93875000000003</v>
      </c>
      <c r="C131" s="4">
        <v>905.93650000000002</v>
      </c>
      <c r="D131" s="4">
        <v>1283.19975</v>
      </c>
      <c r="E131" s="4">
        <v>1510.3405</v>
      </c>
      <c r="F131" s="4">
        <v>1432.2407500000002</v>
      </c>
      <c r="G131" s="4">
        <v>2323.0877499999997</v>
      </c>
      <c r="H131" s="4">
        <v>803.91500000000008</v>
      </c>
      <c r="I131" s="4">
        <v>1322.0822500000004</v>
      </c>
      <c r="J131" s="4">
        <v>1263.93875</v>
      </c>
      <c r="K131" s="4">
        <v>831.64775000000009</v>
      </c>
    </row>
    <row r="132" spans="1:11" x14ac:dyDescent="0.25">
      <c r="A132">
        <v>65.5</v>
      </c>
      <c r="B132" s="4">
        <v>754.14024999999992</v>
      </c>
      <c r="C132" s="4">
        <v>912.16800000000001</v>
      </c>
      <c r="D132" s="4">
        <v>1291.3110000000001</v>
      </c>
      <c r="E132" s="4">
        <v>1519.8679999999999</v>
      </c>
      <c r="F132" s="4">
        <v>1440.7382500000001</v>
      </c>
      <c r="G132" s="4">
        <v>2340.6234999999997</v>
      </c>
      <c r="H132" s="4">
        <v>809.32249999999999</v>
      </c>
      <c r="I132" s="4">
        <v>1331.3264999999999</v>
      </c>
      <c r="J132" s="4">
        <v>1272.05</v>
      </c>
      <c r="K132" s="4">
        <v>837.64750000000004</v>
      </c>
    </row>
    <row r="133" spans="1:11" x14ac:dyDescent="0.25">
      <c r="A133">
        <v>66</v>
      </c>
      <c r="B133" s="4">
        <v>759.34174999999993</v>
      </c>
      <c r="C133" s="4">
        <v>918.39949999999999</v>
      </c>
      <c r="D133" s="4">
        <v>1299.4222499999998</v>
      </c>
      <c r="E133" s="4">
        <v>1529.3954999999999</v>
      </c>
      <c r="F133" s="4">
        <v>1449.2357499999998</v>
      </c>
      <c r="G133" s="4">
        <v>2358.1592500000006</v>
      </c>
      <c r="H133" s="4">
        <v>814.73</v>
      </c>
      <c r="I133" s="4">
        <v>1340.5707500000001</v>
      </c>
      <c r="J133" s="4">
        <v>1280.1612500000001</v>
      </c>
      <c r="K133" s="4">
        <v>843.6472500000001</v>
      </c>
    </row>
    <row r="134" spans="1:11" x14ac:dyDescent="0.25">
      <c r="A134">
        <v>66.5</v>
      </c>
      <c r="B134" s="4">
        <v>764.54324999999983</v>
      </c>
      <c r="C134" s="4">
        <v>924.6310000000002</v>
      </c>
      <c r="D134" s="4">
        <v>1307.5334999999998</v>
      </c>
      <c r="E134" s="4">
        <v>1538.923</v>
      </c>
      <c r="F134" s="4">
        <v>1457.7332500000002</v>
      </c>
      <c r="G134" s="4">
        <v>2375.6950000000002</v>
      </c>
      <c r="H134" s="4">
        <v>820.13750000000005</v>
      </c>
      <c r="I134" s="4">
        <v>1348.682</v>
      </c>
      <c r="J134" s="4">
        <v>1288.2725</v>
      </c>
      <c r="K134" s="4">
        <v>849.64700000000016</v>
      </c>
    </row>
    <row r="135" spans="1:11" x14ac:dyDescent="0.25">
      <c r="A135">
        <v>67</v>
      </c>
      <c r="B135" s="4">
        <v>769.74475000000007</v>
      </c>
      <c r="C135" s="4">
        <v>930.86250000000007</v>
      </c>
      <c r="D135" s="4">
        <v>1315.6447500000004</v>
      </c>
      <c r="E135" s="4">
        <v>1548.4504999999999</v>
      </c>
      <c r="F135" s="4">
        <v>1466.2307500000002</v>
      </c>
      <c r="G135" s="4">
        <v>2393.2307500000006</v>
      </c>
      <c r="H135" s="4">
        <v>825.54500000000007</v>
      </c>
      <c r="I135" s="4">
        <v>1351.3857500000001</v>
      </c>
      <c r="J135" s="4">
        <v>1296.38375</v>
      </c>
      <c r="K135" s="4">
        <v>855.64675000000011</v>
      </c>
    </row>
    <row r="136" spans="1:11" x14ac:dyDescent="0.25">
      <c r="A136">
        <v>67.5</v>
      </c>
      <c r="B136" s="4">
        <v>774.94624999999996</v>
      </c>
      <c r="C136" s="4">
        <v>937.09399999999982</v>
      </c>
      <c r="D136" s="4">
        <v>1323.7559999999999</v>
      </c>
      <c r="E136" s="4">
        <v>1557.9779999999998</v>
      </c>
      <c r="F136" s="4">
        <v>1474.7282500000001</v>
      </c>
      <c r="G136" s="4">
        <v>2410.7665000000002</v>
      </c>
      <c r="H136" s="4">
        <v>830.95249999999999</v>
      </c>
      <c r="I136" s="4">
        <v>1354.0895</v>
      </c>
      <c r="J136" s="4">
        <v>1304.4950000000001</v>
      </c>
      <c r="K136" s="4">
        <v>861.64649999999995</v>
      </c>
    </row>
    <row r="137" spans="1:11" x14ac:dyDescent="0.25">
      <c r="A137">
        <v>68</v>
      </c>
      <c r="B137" s="4">
        <v>780.14775000000009</v>
      </c>
      <c r="C137" s="4">
        <v>943.32550000000003</v>
      </c>
      <c r="D137" s="4">
        <v>1331.86725</v>
      </c>
      <c r="E137" s="4">
        <v>1567.5055</v>
      </c>
      <c r="F137" s="4">
        <v>1483.2257500000001</v>
      </c>
      <c r="G137" s="4">
        <v>2428.3022499999997</v>
      </c>
      <c r="H137" s="4">
        <v>836.36</v>
      </c>
      <c r="I137" s="4">
        <v>1356.7932500000002</v>
      </c>
      <c r="J137" s="4">
        <v>1312.60625</v>
      </c>
      <c r="K137" s="4">
        <v>867.64625000000012</v>
      </c>
    </row>
    <row r="138" spans="1:11" x14ac:dyDescent="0.25">
      <c r="A138">
        <v>68.5</v>
      </c>
      <c r="B138" s="4">
        <v>785.3492500000001</v>
      </c>
      <c r="C138" s="4">
        <v>949.55700000000002</v>
      </c>
      <c r="D138" s="4">
        <v>1339.9784999999999</v>
      </c>
      <c r="E138" s="4">
        <v>1577.0329999999999</v>
      </c>
      <c r="F138" s="4">
        <v>1491.72325</v>
      </c>
      <c r="G138" s="4">
        <v>2445.8380000000002</v>
      </c>
      <c r="H138" s="4">
        <v>841.76750000000004</v>
      </c>
      <c r="I138" s="4">
        <v>1359.4970000000001</v>
      </c>
      <c r="J138" s="4">
        <v>1320.7175</v>
      </c>
      <c r="K138" s="4">
        <v>873.64599999999996</v>
      </c>
    </row>
    <row r="139" spans="1:11" x14ac:dyDescent="0.25">
      <c r="A139">
        <v>69</v>
      </c>
      <c r="B139" s="4">
        <v>790.55074999999999</v>
      </c>
      <c r="C139" s="4">
        <v>955.78850000000011</v>
      </c>
      <c r="D139" s="4">
        <v>1345.7465000000002</v>
      </c>
      <c r="E139" s="4">
        <v>1586.5605</v>
      </c>
      <c r="F139" s="4">
        <v>1500.2207500000002</v>
      </c>
      <c r="G139" s="4">
        <v>2463.3737500000002</v>
      </c>
      <c r="H139" s="4">
        <v>847.17500000000007</v>
      </c>
      <c r="I139" s="4">
        <v>1362.2007500000002</v>
      </c>
      <c r="J139" s="4">
        <v>1328.8287500000001</v>
      </c>
      <c r="K139" s="4">
        <v>879.64575000000002</v>
      </c>
    </row>
    <row r="140" spans="1:11" x14ac:dyDescent="0.25">
      <c r="A140">
        <v>69.5</v>
      </c>
      <c r="B140" s="4">
        <v>795.75225000000012</v>
      </c>
      <c r="C140" s="4">
        <v>962.0200000000001</v>
      </c>
      <c r="D140" s="4">
        <v>1348.4502500000003</v>
      </c>
      <c r="E140" s="4">
        <v>1596.088</v>
      </c>
      <c r="F140" s="4">
        <v>1508.7182500000001</v>
      </c>
      <c r="G140" s="4">
        <v>2480.9095000000002</v>
      </c>
      <c r="H140" s="4">
        <v>852.58249999999998</v>
      </c>
      <c r="I140" s="4">
        <v>1364.9045000000001</v>
      </c>
      <c r="J140" s="4">
        <v>1336.94</v>
      </c>
      <c r="K140" s="4">
        <v>885.6455000000002</v>
      </c>
    </row>
    <row r="141" spans="1:11" x14ac:dyDescent="0.25">
      <c r="A141">
        <v>70</v>
      </c>
      <c r="B141" s="4">
        <v>800.95375000000001</v>
      </c>
      <c r="C141" s="4">
        <v>968.25149999999996</v>
      </c>
      <c r="D141" s="4">
        <v>1351.1540000000002</v>
      </c>
      <c r="E141" s="4">
        <v>1605.6154999999999</v>
      </c>
      <c r="F141" s="4">
        <v>1517.2157500000001</v>
      </c>
      <c r="G141" s="4">
        <v>2498.4452500000002</v>
      </c>
      <c r="H141" s="4">
        <v>857.99</v>
      </c>
      <c r="I141" s="4">
        <v>1367.6082500000002</v>
      </c>
      <c r="J141" s="4">
        <v>1345.05125</v>
      </c>
      <c r="K141" s="4">
        <v>891.64525000000003</v>
      </c>
    </row>
    <row r="142" spans="1:11" x14ac:dyDescent="0.25">
      <c r="A142">
        <v>70.5</v>
      </c>
      <c r="B142" s="4">
        <v>806.15525000000025</v>
      </c>
      <c r="C142" s="4">
        <v>974.48299999999995</v>
      </c>
      <c r="D142" s="4">
        <v>1353.8577499999999</v>
      </c>
      <c r="E142" s="4">
        <v>1615.143</v>
      </c>
      <c r="F142" s="4">
        <v>1525.7132500000002</v>
      </c>
      <c r="G142" s="4">
        <v>2515.9809999999998</v>
      </c>
      <c r="H142" s="4">
        <v>863.39750000000004</v>
      </c>
      <c r="I142" s="4">
        <v>1370.3120000000001</v>
      </c>
      <c r="J142" s="4">
        <v>1353.1625000000001</v>
      </c>
      <c r="K142" s="4">
        <v>897.6450000000001</v>
      </c>
    </row>
    <row r="143" spans="1:11" x14ac:dyDescent="0.25">
      <c r="A143" t="s">
        <v>472</v>
      </c>
    </row>
    <row r="144" spans="1:11" x14ac:dyDescent="0.25">
      <c r="A144">
        <v>71</v>
      </c>
      <c r="B144" s="49">
        <v>10.711999999999998</v>
      </c>
      <c r="C144" s="49">
        <v>12.797750000000001</v>
      </c>
      <c r="D144" s="49">
        <v>18.025000000000002</v>
      </c>
      <c r="E144" s="49">
        <v>25.389500000000002</v>
      </c>
      <c r="F144" s="49">
        <v>21.321000000000005</v>
      </c>
      <c r="G144" s="49">
        <v>34.685249999999996</v>
      </c>
      <c r="H144" s="49">
        <v>12.231249999999999</v>
      </c>
      <c r="I144" s="49">
        <v>18.25675</v>
      </c>
      <c r="J144" s="49">
        <v>19.750250000000001</v>
      </c>
      <c r="K144" s="49">
        <v>11.870750000000001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2"/>
  <sheetViews>
    <sheetView workbookViewId="0">
      <selection activeCell="C4" sqref="C4"/>
    </sheetView>
  </sheetViews>
  <sheetFormatPr defaultRowHeight="15" x14ac:dyDescent="0.25"/>
  <sheetData>
    <row r="1" spans="1:12" ht="15.75" thickBot="1" x14ac:dyDescent="0.3">
      <c r="A1" s="50" t="s">
        <v>514</v>
      </c>
      <c r="B1" s="51" t="s">
        <v>515</v>
      </c>
      <c r="C1" s="52">
        <v>1</v>
      </c>
      <c r="D1" s="52">
        <v>2</v>
      </c>
      <c r="E1" s="52">
        <v>3</v>
      </c>
      <c r="F1" s="52">
        <v>4</v>
      </c>
      <c r="G1" s="52">
        <v>5</v>
      </c>
      <c r="H1" s="52">
        <v>6</v>
      </c>
      <c r="I1" s="52">
        <v>7</v>
      </c>
      <c r="J1" s="52">
        <v>8</v>
      </c>
      <c r="K1" s="52">
        <v>9</v>
      </c>
      <c r="L1" s="52">
        <v>10</v>
      </c>
    </row>
    <row r="2" spans="1:12" x14ac:dyDescent="0.25">
      <c r="A2" s="53">
        <v>68</v>
      </c>
      <c r="B2" s="48">
        <v>999999</v>
      </c>
      <c r="C2" s="4">
        <v>7.3912800000000001</v>
      </c>
      <c r="D2" s="4">
        <v>7.7744400000000002</v>
      </c>
      <c r="E2" s="4">
        <v>12.804959999999999</v>
      </c>
      <c r="F2" s="4">
        <v>16.05564</v>
      </c>
      <c r="G2" s="4">
        <v>14.362319999999999</v>
      </c>
      <c r="H2" s="4">
        <v>27.204360000000001</v>
      </c>
      <c r="I2" s="4">
        <v>9.9250799999999995</v>
      </c>
      <c r="J2" s="4">
        <v>11.13636</v>
      </c>
      <c r="K2" s="4">
        <v>12.07572</v>
      </c>
      <c r="L2" s="4">
        <v>10.209359999999998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36</vt:i4>
      </vt:variant>
    </vt:vector>
  </HeadingPairs>
  <TitlesOfParts>
    <vt:vector size="44" baseType="lpstr">
      <vt:lpstr>Innflutningur</vt:lpstr>
      <vt:lpstr>Útflutningur</vt:lpstr>
      <vt:lpstr>TNT Express</vt:lpstr>
      <vt:lpstr>TNT Economy</vt:lpstr>
      <vt:lpstr>FedEx IP</vt:lpstr>
      <vt:lpstr>FedEX IE</vt:lpstr>
      <vt:lpstr>FedEx OB</vt:lpstr>
      <vt:lpstr>FedEx OB IPF</vt:lpstr>
      <vt:lpstr>Útflutningur!Express_Match</vt:lpstr>
      <vt:lpstr>Express_Match</vt:lpstr>
      <vt:lpstr>Útflutningur!Fdx_transit</vt:lpstr>
      <vt:lpstr>Fdx_transit</vt:lpstr>
      <vt:lpstr>Fedex_Economy</vt:lpstr>
      <vt:lpstr>FedEx_IE_Land</vt:lpstr>
      <vt:lpstr>FedEx_IP_Land</vt:lpstr>
      <vt:lpstr>FedEx_OB</vt:lpstr>
      <vt:lpstr>FedEx_OB_IPF</vt:lpstr>
      <vt:lpstr>FedEx_Priority</vt:lpstr>
      <vt:lpstr>Útflutningur!FedEx_reiknad</vt:lpstr>
      <vt:lpstr>FedEx_reiknad</vt:lpstr>
      <vt:lpstr>Útflutningur!Fuel</vt:lpstr>
      <vt:lpstr>Fuel</vt:lpstr>
      <vt:lpstr>Útflutningur!Gengi</vt:lpstr>
      <vt:lpstr>Gengi</vt:lpstr>
      <vt:lpstr>Útflutningur!Gengi2</vt:lpstr>
      <vt:lpstr>Gengi2</vt:lpstr>
      <vt:lpstr>Útflutningur!Gengisalag</vt:lpstr>
      <vt:lpstr>Gengisalag</vt:lpstr>
      <vt:lpstr>Útflutningur!Heimurinn</vt:lpstr>
      <vt:lpstr>Heimurinn</vt:lpstr>
      <vt:lpstr>Útflutningur!IE_Match</vt:lpstr>
      <vt:lpstr>IE_Match</vt:lpstr>
      <vt:lpstr>Útflutningur!IP_Match</vt:lpstr>
      <vt:lpstr>IP_Match</vt:lpstr>
      <vt:lpstr>Útflutningur!Land</vt:lpstr>
      <vt:lpstr>Land</vt:lpstr>
      <vt:lpstr>Útflutningur!SVC</vt:lpstr>
      <vt:lpstr>SVC</vt:lpstr>
      <vt:lpstr>TNT_Economy</vt:lpstr>
      <vt:lpstr>TNT_Express</vt:lpstr>
      <vt:lpstr>Útflutningur!TNT_Info</vt:lpstr>
      <vt:lpstr>TNT_Info</vt:lpstr>
      <vt:lpstr>Útflutningur!Þyngd</vt:lpstr>
      <vt:lpstr>Þyngd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Logi Jóhannesson</dc:creator>
  <cp:lastModifiedBy>Logi Jóhannesson</cp:lastModifiedBy>
  <dcterms:created xsi:type="dcterms:W3CDTF">2018-09-21T11:08:05Z</dcterms:created>
  <dcterms:modified xsi:type="dcterms:W3CDTF">2019-12-18T10:11:35Z</dcterms:modified>
</cp:coreProperties>
</file>