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öludeild\FedEx og TNT stokkur inn og út m. afsl\"/>
    </mc:Choice>
  </mc:AlternateContent>
  <workbookProtection workbookAlgorithmName="SHA-512" workbookHashValue="5dLlZlXM4ZBul+GgI3CihRIX6isGgtsWDGtJUuKvdrwiAwSvumSptibbVDmsTDGeHLZ1wVSxQo/7398oDY5XwQ==" workbookSaltValue="p84eqdkY46UTCvtwFIGS0g==" workbookSpinCount="100000" lockStructure="1"/>
  <bookViews>
    <workbookView xWindow="0" yWindow="0" windowWidth="20490" windowHeight="8130"/>
  </bookViews>
  <sheets>
    <sheet name="Innflutningur" sheetId="1" r:id="rId1"/>
    <sheet name="Útflutningur" sheetId="7" r:id="rId2"/>
    <sheet name="TNT Express" sheetId="2" state="hidden" r:id="rId3"/>
    <sheet name="TNT Economy" sheetId="3" state="hidden" r:id="rId4"/>
    <sheet name="FedEx IP" sheetId="4" state="hidden" r:id="rId5"/>
    <sheet name="FedEX IE" sheetId="5" state="hidden" r:id="rId6"/>
    <sheet name="FedEx OB" sheetId="8" state="hidden" r:id="rId7"/>
    <sheet name="FedEx OB IPF" sheetId="9" state="hidden" r:id="rId8"/>
  </sheets>
  <definedNames>
    <definedName name="Express_Match" localSheetId="1">Útflutningur!$V$54</definedName>
    <definedName name="Express_Match">Innflutningur!$V$54</definedName>
    <definedName name="Fdx_transit" localSheetId="1">Útflutningur!$B$44:$D$74</definedName>
    <definedName name="Fdx_transit">Innflutningur!$B$44:$D$74</definedName>
    <definedName name="Fedex_Economy">'FedEX IE'!$A$1:$V$144</definedName>
    <definedName name="FedEx_IE_Land">'FedEX IE'!$A$1:$V$1</definedName>
    <definedName name="FedEx_IP_Land">'FedEx IP'!$A$1:$AE$1</definedName>
    <definedName name="FedEx_OB">'FedEx OB'!$A$1:$K$144</definedName>
    <definedName name="FedEx_OB_IPF">'FedEx OB IPF'!$A$1:$L$2</definedName>
    <definedName name="FedEx_Priority">'FedEx IP'!$A$1:$AE$144</definedName>
    <definedName name="FedEx_reiknad" localSheetId="1">Útflutningur!$E$9,Útflutningur!$G$9:$G$12,Útflutningur!$D$14</definedName>
    <definedName name="FedEx_reiknad">Innflutningur!$E$9,Innflutningur!$G$9:$G$12,Innflutningur!$D$14</definedName>
    <definedName name="Fuel" localSheetId="1">Útflutningur!$D$26</definedName>
    <definedName name="Fuel">Innflutningur!$D$26</definedName>
    <definedName name="Gengi" localSheetId="1">Útflutningur!$D$24</definedName>
    <definedName name="Gengi">Innflutningur!$D$24</definedName>
    <definedName name="Gengi2" localSheetId="1">Útflutningur!$V$60</definedName>
    <definedName name="Gengi2">Innflutningur!$V$60</definedName>
    <definedName name="Gengisalag" localSheetId="1">Útflutningur!$V$59</definedName>
    <definedName name="Gengisalag">Innflutningur!$V$59</definedName>
    <definedName name="Heimurinn" localSheetId="1">Útflutningur!$J$45:$J$263</definedName>
    <definedName name="Heimurinn">Innflutningur!$J$45:$J$263</definedName>
    <definedName name="IE_Match" localSheetId="1">Útflutningur!$X$45</definedName>
    <definedName name="IE_Match">Innflutningur!$X$45</definedName>
    <definedName name="IP_Match" localSheetId="1">Útflutningur!$V$45</definedName>
    <definedName name="IP_Match">Innflutningur!$V$45</definedName>
    <definedName name="Land" localSheetId="1">Útflutningur!$AA$45</definedName>
    <definedName name="Land">Innflutningur!$AA$45</definedName>
    <definedName name="SVC" localSheetId="1">Útflutningur!$F$45:$F$46</definedName>
    <definedName name="SVC">Innflutningur!$F$45:$F$46</definedName>
    <definedName name="TNT_Economy">'TNT Economy'!$A$1:$K$145</definedName>
    <definedName name="TNT_Express">'TNT Express'!$A$1:$K$145</definedName>
    <definedName name="TNT_Info" localSheetId="1">Útflutningur!$J$44:$S$263</definedName>
    <definedName name="TNT_Info">Innflutningur!$J$44:$S$263</definedName>
    <definedName name="Þyngd" localSheetId="1">Útflutningur!$AA$44</definedName>
    <definedName name="Þyngd">Innflutningur!$AA$44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6" i="7" l="1"/>
  <c r="X45" i="7"/>
  <c r="X54" i="7"/>
  <c r="X53" i="7"/>
  <c r="V46" i="7"/>
  <c r="V45" i="7"/>
  <c r="V66" i="7" l="1"/>
  <c r="V65" i="7"/>
  <c r="V63" i="7"/>
  <c r="V62" i="7"/>
  <c r="V60" i="7"/>
  <c r="V54" i="7"/>
  <c r="V53" i="7"/>
  <c r="L30" i="7"/>
  <c r="K30" i="7"/>
  <c r="J30" i="7"/>
  <c r="I30" i="7"/>
  <c r="O29" i="7"/>
  <c r="M29" i="7"/>
  <c r="N29" i="7" s="1"/>
  <c r="O28" i="7"/>
  <c r="M28" i="7"/>
  <c r="N28" i="7" s="1"/>
  <c r="O27" i="7"/>
  <c r="M27" i="7"/>
  <c r="N27" i="7" s="1"/>
  <c r="O26" i="7"/>
  <c r="M26" i="7"/>
  <c r="N26" i="7" s="1"/>
  <c r="O25" i="7"/>
  <c r="M25" i="7"/>
  <c r="N25" i="7" s="1"/>
  <c r="O24" i="7"/>
  <c r="M24" i="7"/>
  <c r="N24" i="7" s="1"/>
  <c r="O23" i="7"/>
  <c r="M23" i="7"/>
  <c r="N23" i="7" s="1"/>
  <c r="O22" i="7"/>
  <c r="M22" i="7"/>
  <c r="O21" i="7"/>
  <c r="M21" i="7"/>
  <c r="N21" i="7" s="1"/>
  <c r="O20" i="7"/>
  <c r="M20" i="7"/>
  <c r="N20" i="7" s="1"/>
  <c r="O30" i="7" l="1"/>
  <c r="M30" i="7"/>
  <c r="D14" i="7"/>
  <c r="L14" i="7"/>
  <c r="N22" i="7"/>
  <c r="N30" i="7" s="1"/>
  <c r="AA44" i="7" s="1"/>
  <c r="X48" i="7" s="1"/>
  <c r="M21" i="1"/>
  <c r="N21" i="1" s="1"/>
  <c r="O21" i="1"/>
  <c r="M22" i="1"/>
  <c r="N22" i="1" s="1"/>
  <c r="O22" i="1"/>
  <c r="M23" i="1"/>
  <c r="N23" i="1" s="1"/>
  <c r="O23" i="1"/>
  <c r="M24" i="1"/>
  <c r="N24" i="1" s="1"/>
  <c r="O24" i="1"/>
  <c r="M25" i="1"/>
  <c r="N25" i="1" s="1"/>
  <c r="O25" i="1"/>
  <c r="M26" i="1"/>
  <c r="N26" i="1" s="1"/>
  <c r="O26" i="1"/>
  <c r="M27" i="1"/>
  <c r="N27" i="1" s="1"/>
  <c r="O27" i="1"/>
  <c r="M28" i="1"/>
  <c r="N28" i="1" s="1"/>
  <c r="O28" i="1"/>
  <c r="M29" i="1"/>
  <c r="N29" i="1" s="1"/>
  <c r="O29" i="1"/>
  <c r="X47" i="7" l="1"/>
  <c r="X49" i="7" s="1"/>
  <c r="V48" i="7"/>
  <c r="V47" i="7"/>
  <c r="X55" i="7"/>
  <c r="V55" i="7"/>
  <c r="X56" i="7"/>
  <c r="V56" i="7"/>
  <c r="J30" i="1"/>
  <c r="K30" i="1"/>
  <c r="L30" i="1"/>
  <c r="I30" i="1"/>
  <c r="O20" i="1"/>
  <c r="M20" i="1"/>
  <c r="N20" i="1" s="1"/>
  <c r="N30" i="1" s="1"/>
  <c r="V49" i="7" l="1"/>
  <c r="E9" i="7" s="1"/>
  <c r="X57" i="7"/>
  <c r="V57" i="7"/>
  <c r="O30" i="1"/>
  <c r="AA44" i="1"/>
  <c r="M30" i="1"/>
  <c r="V66" i="1"/>
  <c r="V65" i="1"/>
  <c r="V63" i="1"/>
  <c r="V62" i="1"/>
  <c r="V60" i="1"/>
  <c r="V54" i="1"/>
  <c r="V53" i="1"/>
  <c r="X53" i="1"/>
  <c r="X45" i="1"/>
  <c r="V45" i="1"/>
  <c r="V47" i="1" l="1"/>
  <c r="X47" i="1"/>
  <c r="X49" i="1" s="1"/>
  <c r="X55" i="1"/>
  <c r="V55" i="1"/>
  <c r="M9" i="7"/>
  <c r="O9" i="7" s="1"/>
  <c r="O12" i="7" s="1"/>
  <c r="G10" i="7"/>
  <c r="G9" i="7"/>
  <c r="X56" i="1"/>
  <c r="X48" i="1"/>
  <c r="L14" i="1"/>
  <c r="D14" i="1"/>
  <c r="V56" i="1"/>
  <c r="V48" i="1"/>
  <c r="X57" i="1" l="1"/>
  <c r="G12" i="7"/>
  <c r="V49" i="1"/>
  <c r="E9" i="1" s="1"/>
  <c r="V57" i="1"/>
  <c r="M9" i="1" l="1"/>
  <c r="O9" i="1" s="1"/>
  <c r="O12" i="1" s="1"/>
  <c r="G10" i="1"/>
  <c r="G9" i="1"/>
  <c r="G12" i="1" l="1"/>
</calcChain>
</file>

<file path=xl/sharedStrings.xml><?xml version="1.0" encoding="utf-8"?>
<sst xmlns="http://schemas.openxmlformats.org/spreadsheetml/2006/main" count="3663" uniqueCount="542">
  <si>
    <t>IP transit</t>
  </si>
  <si>
    <t>IE transit</t>
  </si>
  <si>
    <t>Austria</t>
  </si>
  <si>
    <t>2 - 3</t>
  </si>
  <si>
    <t>4 -5</t>
  </si>
  <si>
    <t>Belgium</t>
  </si>
  <si>
    <t>Canada</t>
  </si>
  <si>
    <t>3 - 4</t>
  </si>
  <si>
    <t>5 - 6</t>
  </si>
  <si>
    <t>China</t>
  </si>
  <si>
    <t>Croatia</t>
  </si>
  <si>
    <t>Czech Republic</t>
  </si>
  <si>
    <t>Denmark</t>
  </si>
  <si>
    <t>Finland</t>
  </si>
  <si>
    <t>France</t>
  </si>
  <si>
    <t>Germany</t>
  </si>
  <si>
    <t>Greece</t>
  </si>
  <si>
    <t>Hong Kong</t>
  </si>
  <si>
    <t>Hungary</t>
  </si>
  <si>
    <t>Ireland</t>
  </si>
  <si>
    <t>Italy</t>
  </si>
  <si>
    <t>Japan</t>
  </si>
  <si>
    <t>Lithuania</t>
  </si>
  <si>
    <t>Netherlands</t>
  </si>
  <si>
    <t>Norway</t>
  </si>
  <si>
    <t>Poland</t>
  </si>
  <si>
    <t>Portugal</t>
  </si>
  <si>
    <t>Singapore</t>
  </si>
  <si>
    <t>Spain</t>
  </si>
  <si>
    <t>Sweden</t>
  </si>
  <si>
    <t>Switzerland</t>
  </si>
  <si>
    <t>Taiwan</t>
  </si>
  <si>
    <t>Thailand</t>
  </si>
  <si>
    <t>Turkey</t>
  </si>
  <si>
    <t>United Kingdom</t>
  </si>
  <si>
    <t>United States</t>
  </si>
  <si>
    <t>Land</t>
  </si>
  <si>
    <t>ISO</t>
  </si>
  <si>
    <t>Svæði</t>
  </si>
  <si>
    <t>Opið</t>
  </si>
  <si>
    <t>Transit D</t>
  </si>
  <si>
    <t>Transit ND</t>
  </si>
  <si>
    <t>Opið Economy</t>
  </si>
  <si>
    <t>Transit ND Economy</t>
  </si>
  <si>
    <t>SVC-in</t>
  </si>
  <si>
    <t>SVC-out</t>
  </si>
  <si>
    <t>Afghanistan</t>
  </si>
  <si>
    <t>AF</t>
  </si>
  <si>
    <t>Já</t>
  </si>
  <si>
    <t>Albania</t>
  </si>
  <si>
    <t>AL</t>
  </si>
  <si>
    <t>Algeria</t>
  </si>
  <si>
    <t>DZ</t>
  </si>
  <si>
    <t>American Samoa</t>
  </si>
  <si>
    <t>AS</t>
  </si>
  <si>
    <t>Nei</t>
  </si>
  <si>
    <t>Andorra</t>
  </si>
  <si>
    <t>AD</t>
  </si>
  <si>
    <t>Angola</t>
  </si>
  <si>
    <t>AO</t>
  </si>
  <si>
    <t>Anguilla</t>
  </si>
  <si>
    <t>AI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</si>
  <si>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</si>
  <si>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</si>
  <si>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</si>
  <si>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</si>
  <si>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</si>
  <si>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</si>
  <si>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</si>
  <si>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</si>
  <si>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</si>
  <si>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</si>
  <si>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</si>
  <si>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</si>
  <si>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</si>
  <si>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</si>
  <si>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</si>
  <si>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</si>
  <si>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</si>
  <si>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</si>
  <si>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</si>
  <si>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</si>
  <si>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</si>
  <si>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</si>
  <si>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</si>
  <si>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</si>
  <si>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</si>
  <si>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</si>
  <si>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</si>
  <si>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</si>
  <si>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</si>
  <si>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</si>
  <si>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</si>
  <si>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</si>
  <si>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Bolivia, Plurinational State of</t>
  </si>
  <si>
    <t>BO</t>
  </si>
  <si>
    <t>Bosnia and Herzegovina</t>
  </si>
  <si>
    <t>BA</t>
  </si>
  <si>
    <t>Botswana</t>
  </si>
  <si>
    <t>BW</t>
  </si>
  <si>
    <t>Brazil</t>
  </si>
  <si>
    <t>BR</t>
  </si>
  <si>
    <t>3-4</t>
  </si>
  <si>
    <t>4-7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</si>
  <si>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</si>
  <si>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</si>
  <si>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</si>
  <si>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</si>
  <si>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</si>
  <si>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</si>
  <si>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</si>
  <si>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</si>
  <si>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Cameroon</t>
  </si>
  <si>
    <t>CM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</si>
  <si>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</si>
  <si>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</si>
  <si>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</si>
  <si>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</si>
  <si>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</si>
  <si>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</si>
  <si>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</si>
  <si>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</si>
  <si>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</si>
  <si>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</si>
  <si>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</si>
  <si>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CN</t>
  </si>
  <si>
    <t>4-5</t>
  </si>
  <si>
    <t>Christmas Island</t>
  </si>
  <si>
    <t>CX</t>
  </si>
  <si>
    <t>Cocos (Keeling) Islands</t>
  </si>
  <si>
    <t>CC</t>
  </si>
  <si>
    <t>Colombia</t>
  </si>
  <si>
    <t>CO</t>
  </si>
  <si>
    <t>Congo</t>
  </si>
  <si>
    <t>CG</t>
  </si>
  <si>
    <t>Cook Islands</t>
  </si>
  <si>
    <t>CK</t>
  </si>
  <si>
    <t>Costa Rica</t>
  </si>
  <si>
    <t>CR</t>
  </si>
  <si>
    <t>Côte D’ivoire</t>
  </si>
  <si>
    <t>CI</t>
  </si>
  <si>
    <t>HR</t>
  </si>
  <si>
    <t>Curaçao</t>
  </si>
  <si>
    <t>CW</t>
  </si>
  <si>
    <t>**</t>
  </si>
  <si>
    <t>Cyprus</t>
  </si>
  <si>
    <t>CY</t>
  </si>
  <si>
    <t>CZ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</si>
  <si>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</si>
  <si>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</si>
  <si>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</si>
  <si>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</si>
  <si>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</si>
  <si>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</si>
  <si>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</si>
  <si>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</si>
  <si>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</si>
  <si>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2-3</t>
  </si>
  <si>
    <t>7-8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</si>
  <si>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</si>
  <si>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</si>
  <si>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</si>
  <si>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</si>
  <si>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</si>
  <si>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</si>
  <si>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</si>
  <si>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</si>
  <si>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</si>
  <si>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</si>
  <si>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</si>
  <si>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</si>
  <si>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Faroe Islands</t>
  </si>
  <si>
    <t>FO</t>
  </si>
  <si>
    <t>Fiji</t>
  </si>
  <si>
    <t>FJ</t>
  </si>
  <si>
    <t>FI</t>
  </si>
  <si>
    <t>FR</t>
  </si>
  <si>
    <t>French Guiana</t>
  </si>
  <si>
    <t>GF</t>
  </si>
  <si>
    <t>French Polynesia</t>
  </si>
  <si>
    <t>PF</t>
  </si>
  <si>
    <t>Gabon</t>
  </si>
  <si>
    <t>GA</t>
  </si>
  <si>
    <t>Gambia</t>
  </si>
  <si>
    <t>GM</t>
  </si>
  <si>
    <t>Georgia</t>
  </si>
  <si>
    <t>GE</t>
  </si>
  <si>
    <t>DE</t>
  </si>
  <si>
    <t>Ghana</t>
  </si>
  <si>
    <t>GH</t>
  </si>
  <si>
    <t>Gibraltar</t>
  </si>
  <si>
    <t>GI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</si>
  <si>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</si>
  <si>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</si>
  <si>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</si>
  <si>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</si>
  <si>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</si>
  <si>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</si>
  <si>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</si>
  <si>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</si>
  <si>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</si>
  <si>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</si>
  <si>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</si>
  <si>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</si>
  <si>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</si>
  <si>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</si>
  <si>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</si>
  <si>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</si>
  <si>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</si>
  <si>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</si>
  <si>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</si>
  <si>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Honduras</t>
  </si>
  <si>
    <t>HN</t>
  </si>
  <si>
    <t>HK</t>
  </si>
  <si>
    <t>HU</t>
  </si>
  <si>
    <t>India</t>
  </si>
  <si>
    <t>IN</t>
  </si>
  <si>
    <t>Indonesia</t>
  </si>
  <si>
    <t>ID</t>
  </si>
  <si>
    <t>Iraq</t>
  </si>
  <si>
    <t>IQ</t>
  </si>
  <si>
    <t>IE</t>
  </si>
  <si>
    <t>Israel</t>
  </si>
  <si>
    <t>IL</t>
  </si>
  <si>
    <t>IT</t>
  </si>
  <si>
    <t>Jamaica</t>
  </si>
  <si>
    <t>JM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</si>
  <si>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</si>
  <si>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</si>
  <si>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</si>
  <si>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</si>
  <si>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</si>
  <si>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</si>
  <si>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</si>
  <si>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</si>
  <si>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</si>
  <si>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Republic of</t>
  </si>
  <si>
    <t>KR</t>
  </si>
  <si>
    <t>Kosovo</t>
  </si>
  <si>
    <t>YK</t>
  </si>
  <si>
    <t>Kuwait</t>
  </si>
  <si>
    <t>KW</t>
  </si>
  <si>
    <t>Kyrgyzstan</t>
  </si>
  <si>
    <t>KG</t>
  </si>
  <si>
    <t>Lao People’s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</si>
  <si>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</si>
  <si>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</si>
  <si>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</si>
  <si>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</si>
  <si>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</si>
  <si>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</si>
  <si>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</si>
  <si>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</si>
  <si>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</si>
  <si>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</t>
  </si>
  <si>
    <t>LY</t>
  </si>
  <si>
    <t>Liechtenstein</t>
  </si>
  <si>
    <t>LI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</si>
  <si>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</si>
  <si>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</si>
  <si>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</si>
  <si>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</si>
  <si>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</si>
  <si>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</si>
  <si>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</si>
  <si>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</si>
  <si>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</si>
  <si>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</si>
  <si>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</si>
  <si>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</si>
  <si>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</si>
  <si>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</si>
  <si>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</si>
  <si>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</si>
  <si>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</si>
  <si>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</si>
  <si>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</si>
  <si>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</si>
  <si>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</si>
  <si>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</si>
  <si>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</si>
  <si>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</si>
  <si>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</si>
  <si>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</si>
  <si>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</si>
  <si>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</si>
  <si>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</si>
  <si>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</si>
  <si>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</si>
  <si>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</si>
  <si>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</si>
  <si>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</si>
  <si>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</si>
  <si>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</si>
  <si>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</si>
  <si>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</si>
  <si>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</si>
  <si>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Montenegro</t>
  </si>
  <si>
    <t>ME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</si>
  <si>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</si>
  <si>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</si>
  <si>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</si>
  <si>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</si>
  <si>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</si>
  <si>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</si>
  <si>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</si>
  <si>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</si>
  <si>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</si>
  <si>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</si>
  <si>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3-5</t>
  </si>
  <si>
    <t>5-7</t>
  </si>
  <si>
    <t>Nauru</t>
  </si>
  <si>
    <t>NR</t>
  </si>
  <si>
    <t>Nepal</t>
  </si>
  <si>
    <t>NP</t>
  </si>
  <si>
    <t>NL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</si>
  <si>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</si>
  <si>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</si>
  <si>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</si>
  <si>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</si>
  <si>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</si>
  <si>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</si>
  <si>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</si>
  <si>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</si>
  <si>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</si>
  <si>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</si>
  <si>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Norfolk Island</t>
  </si>
  <si>
    <t>NF</t>
  </si>
  <si>
    <t>Northern Mariana Islands</t>
  </si>
  <si>
    <t>MP</t>
  </si>
  <si>
    <t>NO</t>
  </si>
  <si>
    <t>Oman</t>
  </si>
  <si>
    <t>OM</t>
  </si>
  <si>
    <t>Pakistan</t>
  </si>
  <si>
    <t>PK</t>
  </si>
  <si>
    <t>5-6</t>
  </si>
  <si>
    <t>Palau</t>
  </si>
  <si>
    <t>PW</t>
  </si>
  <si>
    <t>Palestine, State of</t>
  </si>
  <si>
    <t>PS</t>
  </si>
  <si>
    <t>-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</si>
  <si>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</si>
  <si>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</si>
  <si>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</si>
  <si>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</si>
  <si>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</si>
  <si>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</si>
  <si>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</si>
  <si>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</si>
  <si>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</si>
  <si>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</si>
  <si>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</si>
  <si>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</si>
  <si>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</si>
  <si>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</si>
  <si>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</si>
  <si>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</si>
  <si>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</si>
  <si>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</si>
  <si>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</si>
  <si>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</si>
  <si>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</si>
  <si>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</si>
  <si>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>2-4</t>
  </si>
  <si>
    <t>Rwanda</t>
  </si>
  <si>
    <t>RW</t>
  </si>
  <si>
    <t>Saint Barthélemy</t>
  </si>
  <si>
    <t>BL</t>
  </si>
  <si>
    <t>Saint Kitts and Nevis</t>
  </si>
  <si>
    <t>KN</t>
  </si>
  <si>
    <t>Saint Lucia</t>
  </si>
  <si>
    <t>LC</t>
  </si>
  <si>
    <t>Saint Martin (French part)</t>
  </si>
  <si>
    <t>MF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</si>
  <si>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</si>
  <si>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</si>
  <si>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</si>
  <si>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</si>
  <si>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</si>
  <si>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</si>
  <si>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</si>
  <si>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</si>
  <si>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</si>
  <si>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</si>
  <si>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</si>
  <si>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</si>
  <si>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</si>
  <si>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</si>
  <si>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</t>
  </si>
  <si>
    <t>RS</t>
  </si>
  <si>
    <t>Seychelles</t>
  </si>
  <si>
    <t>SC</t>
  </si>
  <si>
    <t>Sierra Leone</t>
  </si>
  <si>
    <t>SL</t>
  </si>
  <si>
    <t>SG</t>
  </si>
  <si>
    <t>Sint Maarten (Dutch Part)</t>
  </si>
  <si>
    <t>SX</t>
  </si>
  <si>
    <t>Slovakia</t>
  </si>
  <si>
    <t>SK</t>
  </si>
  <si>
    <t>Slovenia</t>
  </si>
  <si>
    <t>SI</t>
  </si>
  <si>
    <t>Solomon Islands</t>
  </si>
  <si>
    <t>SB</t>
  </si>
  <si>
    <t>South Africa</t>
  </si>
  <si>
    <t>ZA</t>
  </si>
  <si>
    <t>ES</t>
  </si>
  <si>
    <t>Spain, Canary Islands, Ceuta, Melilla</t>
  </si>
  <si>
    <t>Sri Lanka</t>
  </si>
  <si>
    <t>LK</t>
  </si>
  <si>
    <t>Suriname</t>
  </si>
  <si>
    <t>SR</t>
  </si>
  <si>
    <t>Swaziland</t>
  </si>
  <si>
    <t>SZ</t>
  </si>
  <si>
    <t>SE</t>
  </si>
  <si>
    <t>CH</t>
  </si>
  <si>
    <t>TW</t>
  </si>
  <si>
    <t>Tajikistan</t>
  </si>
  <si>
    <t>TJ</t>
  </si>
  <si>
    <t>Tanzania</t>
  </si>
  <si>
    <t>TZ</t>
  </si>
  <si>
    <t>TH</t>
  </si>
  <si>
    <t>Timor-Leste</t>
  </si>
  <si>
    <t>TL</t>
  </si>
  <si>
    <t>Togo</t>
  </si>
  <si>
    <t>TG</t>
  </si>
  <si>
    <t>Tonga</t>
  </si>
  <si>
    <t>TO</t>
  </si>
  <si>
    <t>Trinidad and Tobago</t>
  </si>
  <si>
    <t>TT</t>
  </si>
  <si>
    <t>Tunisia</t>
  </si>
  <si>
    <t>TN</t>
  </si>
  <si>
    <t>TR</t>
  </si>
  <si>
    <t>1-2</t>
  </si>
  <si>
    <t>8-9</t>
  </si>
  <si>
    <t>Turks and Caicos Islands</t>
  </si>
  <si>
    <t>TC</t>
  </si>
  <si>
    <t>Tuvalu</t>
  </si>
  <si>
    <t>TV</t>
  </si>
  <si>
    <t>Uganda</t>
  </si>
  <si>
    <t>UG</t>
  </si>
  <si>
    <t>Ukraine (excl. Crimea region)</t>
  </si>
  <si>
    <t>UA</t>
  </si>
  <si>
    <t>United Arab Emirates</t>
  </si>
  <si>
    <t>AE</t>
  </si>
  <si>
    <t>GB</t>
  </si>
  <si>
    <t>United Kingdom, Channel Islands, Isle of Man</t>
  </si>
  <si>
    <t>US</t>
  </si>
  <si>
    <t>Uruguay</t>
  </si>
  <si>
    <t>UY</t>
  </si>
  <si>
    <t>Uzbekistan</t>
  </si>
  <si>
    <t>UZ</t>
  </si>
  <si>
    <t>Vanuatu</t>
  </si>
  <si>
    <t>VU</t>
  </si>
  <si>
    <t>Venezuela</t>
  </si>
  <si>
    <t>VE</t>
  </si>
  <si>
    <t>Vietnam</t>
  </si>
  <si>
    <t>VN</t>
  </si>
  <si>
    <t>Virgin Islands British</t>
  </si>
  <si>
    <t>VG</t>
  </si>
  <si>
    <t>Virgin Islands US</t>
  </si>
  <si>
    <t>VI</t>
  </si>
  <si>
    <t>Wallis &amp; Futuna Islands</t>
  </si>
  <si>
    <t>WF</t>
  </si>
  <si>
    <t>Zambia</t>
  </si>
  <si>
    <t>ZM</t>
  </si>
  <si>
    <t>Zimbabwe</t>
  </si>
  <si>
    <t>ZW</t>
  </si>
  <si>
    <t>Kg/Svæði</t>
  </si>
  <si>
    <t>Umslag</t>
  </si>
  <si>
    <t>Þyngd meiri en 71</t>
  </si>
  <si>
    <t>USD</t>
  </si>
  <si>
    <t>Þyngd meiri en 70</t>
  </si>
  <si>
    <t>Þyngd meiri en 70,5</t>
  </si>
  <si>
    <t>Þjónusta</t>
  </si>
  <si>
    <t>Express</t>
  </si>
  <si>
    <t>Economy</t>
  </si>
  <si>
    <t>FedEx</t>
  </si>
  <si>
    <t>Match</t>
  </si>
  <si>
    <t>Þyngd</t>
  </si>
  <si>
    <t>IP</t>
  </si>
  <si>
    <t>Undir 71</t>
  </si>
  <si>
    <t>Yfir 71</t>
  </si>
  <si>
    <t>IF regla</t>
  </si>
  <si>
    <t>TNT</t>
  </si>
  <si>
    <t>Gengisálag</t>
  </si>
  <si>
    <t>Gengi</t>
  </si>
  <si>
    <t>TNT Express transit</t>
  </si>
  <si>
    <t>TNT Economy Transit</t>
  </si>
  <si>
    <t>FedEx IP transit</t>
  </si>
  <si>
    <t>FedEx IE Transit</t>
  </si>
  <si>
    <t>Fuel</t>
  </si>
  <si>
    <t>SVC</t>
  </si>
  <si>
    <t>Flutningskostnaður</t>
  </si>
  <si>
    <t>Eldsneytis og öryggisgjald</t>
  </si>
  <si>
    <t>Farmtrygging</t>
  </si>
  <si>
    <t>Samtals</t>
  </si>
  <si>
    <t>Ein.verð</t>
  </si>
  <si>
    <t>Upphæð</t>
  </si>
  <si>
    <t>Flutningstími</t>
  </si>
  <si>
    <t>virkir dagar</t>
  </si>
  <si>
    <t>Fjöldi</t>
  </si>
  <si>
    <t>M3</t>
  </si>
  <si>
    <t>Dim</t>
  </si>
  <si>
    <t>Girth</t>
  </si>
  <si>
    <t>Þyngd (kg)</t>
  </si>
  <si>
    <t>Lengd (cm)</t>
  </si>
  <si>
    <t>Hæð (cm)</t>
  </si>
  <si>
    <t>Breidd (cm)</t>
  </si>
  <si>
    <t>Samtals:</t>
  </si>
  <si>
    <t>Ekki í boði</t>
  </si>
  <si>
    <t>*Rúmmálsreiknir</t>
  </si>
  <si>
    <t>Pakki</t>
  </si>
  <si>
    <t>Economy frakt</t>
  </si>
  <si>
    <t>Min</t>
  </si>
  <si>
    <t>Max</t>
  </si>
  <si>
    <t>IPF</t>
  </si>
  <si>
    <t>Rúmmálsreiknir</t>
  </si>
  <si>
    <t xml:space="preserve"> - Sláðu inn þyngd hvers pakka fyrir sig ásamt stærð</t>
  </si>
  <si>
    <t xml:space="preserve"> - Ef greiðsluþyngd er meiri en raunþyngd er greitt fyrir greiðsluþyngd</t>
  </si>
  <si>
    <t xml:space="preserve"> - Þyngd þarf að vera rituð sem heilt eða hálft gildi (1 - 1,5 - 2 o.s.frv.)</t>
  </si>
  <si>
    <t xml:space="preserve"> - Innifalin er trygging að verðmæti 1.000.000 ISK</t>
  </si>
  <si>
    <t xml:space="preserve"> - Ef CIF  verðmæti vörunnar fer yfir 1.000.000 ISK þarf að tryggja sérstaklega</t>
  </si>
  <si>
    <t>FedEx sendingar</t>
  </si>
  <si>
    <t xml:space="preserve"> - Gjaldskrá er í USD og er notast við gengi Landsbankans</t>
  </si>
  <si>
    <t xml:space="preserve"> - Uppfæra þarf gengi reglulega til að fá sem nákvæmustu verðhugmyd</t>
  </si>
  <si>
    <t xml:space="preserve"> - FedEx eldsneytisgjald breytist vikulega og má sjá nýjustu uppfærslu hér:</t>
  </si>
  <si>
    <t>TNT sendingar</t>
  </si>
  <si>
    <t xml:space="preserve"> - Lágmarksgreiðsluþyngd Economy sendinga er 10 kg</t>
  </si>
  <si>
    <t xml:space="preserve"> - Lágmarksþyngd Economy frakt með FedEx er 69 kg</t>
  </si>
  <si>
    <t xml:space="preserve"> - Ef Girth reiknir er meira en 330 cm á einstökum pakka er ekki hægt að nota FedEx</t>
  </si>
  <si>
    <t xml:space="preserve"> - Ef sending er óstaflanleg bætist við 75 USD á samningsverð</t>
  </si>
  <si>
    <t xml:space="preserve"> - Ef sending kemst ekki á færiband bætist við 30 USD á samningsverð</t>
  </si>
  <si>
    <t xml:space="preserve"> - Sjálfsábyrgð er 18.000 ISK</t>
  </si>
  <si>
    <t xml:space="preserve"> - Ef sending er utan þjónustsvæðis TNT bætist við 0,53 USD/kg (min 30 USD / Max 150 USD)</t>
  </si>
  <si>
    <t>Svæði utan þjónustu TNT</t>
  </si>
  <si>
    <t>FedEx fuel</t>
  </si>
  <si>
    <t xml:space="preserve"> - TNT þjónusta er ekki í boði frá Norður- og Suður Ameríku</t>
  </si>
  <si>
    <t>Gjaldskrá gildir frá 01.okt.18</t>
  </si>
  <si>
    <t xml:space="preserve"> - Gjaldskrá tekur breytingum sem kunna að verða á gjaldskrá samstarfsaðila </t>
  </si>
  <si>
    <t>og getur breyst án fyrirvara.</t>
  </si>
  <si>
    <t>FedEx Fuel</t>
  </si>
  <si>
    <t xml:space="preserve"> - Ef sending afhendist til einstaklings (heimahús) bætist við 19 USD á samningsverð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</si>
</sst>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color rgb="FF666699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2"/>
        <bgColor indexed="64"/>
      </patternFill>
    </fill>
    <fill>
      <gradientFill type="path" left="0.5" right="0.5" top="0.5" bottom="0.5">
        <stop position="0">
          <color theme="7" tint="0.80001220740379042"/>
        </stop>
        <stop position="1">
          <color rgb="FFFFFF00"/>
        </stop>
      </gradientFill>
    </fill>
    <fill>
      <patternFill patternType="solid">
        <fgColor rgb="FF660099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3" fontId="0" fillId="0" borderId="0" xfId="0" applyNumberFormat="1"/>
    <xf numFmtId="2" fontId="0" fillId="0" borderId="0" xfId="0" applyNumberFormat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0" xfId="0" applyFill="1" applyBorder="1"/>
    <xf numFmtId="3" fontId="0" fillId="0" borderId="0" xfId="0" applyNumberFormat="1" applyBorder="1"/>
    <xf numFmtId="3" fontId="0" fillId="0" borderId="9" xfId="0" applyNumberFormat="1" applyBorder="1"/>
    <xf numFmtId="164" fontId="0" fillId="0" borderId="0" xfId="0" applyNumberFormat="1"/>
    <xf numFmtId="3" fontId="0" fillId="0" borderId="7" xfId="0" applyNumberFormat="1" applyBorder="1"/>
    <xf numFmtId="3" fontId="0" fillId="0" borderId="10" xfId="0" applyNumberFormat="1" applyBorder="1"/>
    <xf numFmtId="9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0" fillId="0" borderId="6" xfId="0" applyFill="1" applyBorder="1"/>
    <xf numFmtId="0" fontId="1" fillId="0" borderId="11" xfId="0" applyFont="1" applyBorder="1"/>
    <xf numFmtId="3" fontId="1" fillId="0" borderId="11" xfId="0" applyNumberFormat="1" applyFont="1" applyBorder="1"/>
    <xf numFmtId="0" fontId="0" fillId="0" borderId="4" xfId="0" applyBorder="1"/>
    <xf numFmtId="3" fontId="0" fillId="0" borderId="4" xfId="0" applyNumberFormat="1" applyBorder="1"/>
    <xf numFmtId="0" fontId="2" fillId="0" borderId="9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3" borderId="1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" fillId="0" borderId="0" xfId="0" applyFont="1" applyAlignment="1">
      <alignment horizontal="right" indent="1"/>
    </xf>
    <xf numFmtId="0" fontId="0" fillId="0" borderId="0" xfId="0" applyAlignment="1">
      <alignment horizontal="left" indent="2"/>
    </xf>
    <xf numFmtId="1" fontId="1" fillId="4" borderId="2" xfId="0" applyNumberFormat="1" applyFon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1" fillId="4" borderId="2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Border="1"/>
    <xf numFmtId="0" fontId="0" fillId="6" borderId="0" xfId="0" applyFill="1"/>
    <xf numFmtId="0" fontId="0" fillId="6" borderId="6" xfId="0" applyFill="1" applyBorder="1"/>
    <xf numFmtId="0" fontId="0" fillId="6" borderId="7" xfId="0" applyFill="1" applyBorder="1"/>
    <xf numFmtId="49" fontId="0" fillId="0" borderId="0" xfId="0" applyNumberFormat="1" applyAlignment="1">
      <alignment horizontal="left" indent="2"/>
    </xf>
    <xf numFmtId="49" fontId="2" fillId="0" borderId="0" xfId="0" applyNumberFormat="1" applyFont="1" applyAlignment="1">
      <alignment horizontal="left" indent="2"/>
    </xf>
    <xf numFmtId="49" fontId="5" fillId="0" borderId="0" xfId="0" applyNumberFormat="1" applyFont="1" applyAlignment="1">
      <alignment horizontal="left" indent="2"/>
    </xf>
    <xf numFmtId="166" fontId="0" fillId="4" borderId="2" xfId="0" applyNumberFormat="1" applyFill="1" applyBorder="1" applyAlignment="1" applyProtection="1">
      <alignment horizontal="center"/>
      <protection locked="0"/>
    </xf>
    <xf numFmtId="166" fontId="0" fillId="4" borderId="2" xfId="1" applyNumberFormat="1" applyFont="1" applyFill="1" applyBorder="1" applyAlignment="1" applyProtection="1">
      <alignment horizontal="center"/>
      <protection locked="0"/>
    </xf>
    <xf numFmtId="0" fontId="9" fillId="0" borderId="0" xfId="2"/>
    <xf numFmtId="9" fontId="0" fillId="0" borderId="4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2" fillId="4" borderId="14" xfId="0" applyNumberFormat="1" applyFont="1" applyFill="1" applyBorder="1" applyAlignment="1">
      <alignment horizontal="center" wrapText="1"/>
    </xf>
    <xf numFmtId="1" fontId="2" fillId="4" borderId="15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17">
    <dxf>
      <font>
        <color theme="0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0"/>
      </font>
    </dxf>
    <dxf>
      <font>
        <color rgb="FFFFFF00"/>
      </font>
      <fill>
        <gradientFill type="path" left="0.5" right="0.5" top="0.5" bottom="0.5">
          <stop position="0">
            <color rgb="FFC00000"/>
          </stop>
          <stop position="1">
            <color rgb="FFFF000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0"/>
      </font>
    </dxf>
    <dxf>
      <font>
        <color rgb="FFFFFF00"/>
      </font>
      <fill>
        <gradientFill type="path" left="0.5" right="0.5" top="0.5" bottom="0.5">
          <stop position="0">
            <color rgb="FFC00000"/>
          </stop>
          <stop position="1">
            <color rgb="FFFF0000"/>
          </stop>
        </gradient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microsoft.com/office/2007/relationships/hdphoto" Target="../media/hdphoto1.wdp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6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4</xdr:col>
      <xdr:colOff>83400</xdr:colOff>
      <xdr:row>6</xdr:row>
      <xdr:rowOff>53257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90500"/>
          <a:ext cx="2074125" cy="1005757"/>
        </a:xfrm>
        <a:prstGeom prst="rect">
          <a:avLst/>
        </a:prstGeom>
      </xdr:spPr>
    </xdr:pic>
    <xdr:clientData/>
  </xdr:twoCellAnchor>
  <xdr:twoCellAnchor editAs="oneCell">
    <xdr:from>
      <xdr:col>8</xdr:col>
      <xdr:colOff>542925</xdr:colOff>
      <xdr:row>0</xdr:row>
      <xdr:rowOff>180975</xdr:rowOff>
    </xdr:from>
    <xdr:to>
      <xdr:col>11</xdr:col>
      <xdr:colOff>400050</xdr:colOff>
      <xdr:row>7</xdr:row>
      <xdr:rowOff>1251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3595" b="93137" l="4045" r="96629">
                      <a14:foregroundMark x1="20225" y1="19935" x2="20225" y2="19935"/>
                      <a14:foregroundMark x1="44719" y1="34314" x2="44719" y2="34314"/>
                      <a14:foregroundMark x1="80000" y1="33660" x2="80000" y2="33660"/>
                      <a14:foregroundMark x1="7191" y1="71242" x2="7191" y2="71242"/>
                      <a14:foregroundMark x1="9663" y1="72876" x2="9663" y2="72876"/>
                      <a14:foregroundMark x1="12360" y1="69608" x2="12360" y2="69608"/>
                      <a14:foregroundMark x1="14831" y1="73203" x2="14831" y2="73203"/>
                      <a14:foregroundMark x1="17753" y1="77124" x2="17753" y2="77124"/>
                      <a14:foregroundMark x1="21348" y1="73529" x2="21348" y2="73529"/>
                      <a14:foregroundMark x1="24719" y1="73529" x2="24719" y2="73529"/>
                      <a14:foregroundMark x1="26517" y1="69608" x2="26517" y2="69608"/>
                      <a14:foregroundMark x1="31461" y1="72222" x2="31461" y2="72222"/>
                      <a14:foregroundMark x1="30562" y1="69608" x2="30562" y2="69608"/>
                      <a14:foregroundMark x1="28764" y1="69608" x2="28764" y2="69608"/>
                      <a14:foregroundMark x1="34157" y1="75817" x2="34157" y2="75817"/>
                      <a14:foregroundMark x1="40225" y1="72222" x2="40225" y2="72222"/>
                      <a14:foregroundMark x1="40449" y1="77124" x2="40449" y2="77124"/>
                      <a14:foregroundMark x1="45169" y1="78105" x2="45169" y2="78105"/>
                      <a14:foregroundMark x1="27640" y1="75490" x2="27640" y2="75490"/>
                      <a14:foregroundMark x1="6966" y1="87908" x2="6966" y2="87908"/>
                      <a14:foregroundMark x1="6966" y1="90850" x2="6966" y2="90850"/>
                      <a14:foregroundMark x1="10562" y1="88889" x2="10562" y2="88889"/>
                      <a14:foregroundMark x1="10562" y1="88235" x2="10562" y2="88235"/>
                      <a14:foregroundMark x1="10562" y1="90196" x2="10562" y2="90196"/>
                      <a14:foregroundMark x1="8315" y1="91830" x2="8315" y2="91830"/>
                      <a14:foregroundMark x1="10562" y1="91176" x2="10562" y2="91176"/>
                      <a14:foregroundMark x1="10562" y1="91503" x2="10562" y2="91503"/>
                      <a14:foregroundMark x1="10562" y1="85294" x2="10562" y2="85294"/>
                      <a14:foregroundMark x1="13034" y1="86928" x2="13034" y2="86928"/>
                      <a14:foregroundMark x1="13708" y1="86928" x2="13708" y2="86928"/>
                      <a14:foregroundMark x1="12584" y1="87255" x2="12584" y2="87255"/>
                      <a14:foregroundMark x1="12135" y1="88235" x2="12135" y2="88235"/>
                      <a14:foregroundMark x1="11910" y1="89542" x2="11910" y2="89542"/>
                      <a14:foregroundMark x1="12135" y1="90196" x2="12135" y2="90196"/>
                      <a14:foregroundMark x1="12135" y1="91176" x2="12135" y2="91176"/>
                      <a14:foregroundMark x1="12809" y1="91503" x2="12809" y2="91503"/>
                      <a14:foregroundMark x1="15056" y1="89216" x2="15056" y2="89216"/>
                      <a14:foregroundMark x1="15955" y1="91503" x2="15955" y2="91503"/>
                      <a14:foregroundMark x1="16629" y1="91830" x2="16629" y2="91830"/>
                      <a14:foregroundMark x1="17079" y1="91503" x2="17079" y2="91503"/>
                      <a14:foregroundMark x1="19101" y1="91830" x2="19101" y2="91830"/>
                      <a14:foregroundMark x1="19101" y1="90850" x2="19101" y2="90850"/>
                      <a14:foregroundMark x1="19101" y1="90196" x2="19101" y2="90196"/>
                      <a14:foregroundMark x1="19326" y1="87908" x2="19326" y2="87908"/>
                      <a14:foregroundMark x1="20899" y1="86928" x2="20899" y2="86928"/>
                      <a14:foregroundMark x1="21573" y1="89542" x2="21573" y2="89542"/>
                      <a14:foregroundMark x1="23146" y1="88562" x2="23146" y2="88562"/>
                      <a14:foregroundMark x1="23596" y1="87255" x2="23596" y2="87255"/>
                      <a14:foregroundMark x1="24045" y1="89216" x2="24045" y2="89216"/>
                      <a14:foregroundMark x1="24494" y1="90523" x2="24494" y2="90523"/>
                      <a14:foregroundMark x1="23371" y1="91830" x2="23371" y2="91830"/>
                      <a14:foregroundMark x1="25843" y1="89216" x2="25843" y2="89216"/>
                      <a14:foregroundMark x1="26067" y1="90850" x2="26067" y2="90850"/>
                      <a14:foregroundMark x1="27191" y1="91830" x2="27191" y2="91830"/>
                      <a14:foregroundMark x1="28090" y1="91830" x2="28090" y2="91830"/>
                      <a14:foregroundMark x1="26067" y1="87582" x2="26067" y2="87582"/>
                      <a14:foregroundMark x1="16629" y1="86928" x2="16629" y2="86928"/>
                      <a14:foregroundMark x1="31461" y1="91830" x2="31461" y2="91830"/>
                      <a14:foregroundMark x1="29438" y1="89542" x2="29438" y2="89542"/>
                      <a14:foregroundMark x1="30787" y1="86928" x2="30787" y2="86928"/>
                      <a14:foregroundMark x1="34607" y1="89542" x2="34607" y2="89542"/>
                      <a14:foregroundMark x1="37528" y1="89542" x2="37528" y2="89542"/>
                      <a14:foregroundMark x1="35281" y1="87255" x2="35281" y2="87255"/>
                      <a14:foregroundMark x1="38876" y1="88235" x2="38876" y2="88235"/>
                      <a14:foregroundMark x1="36180" y1="91830" x2="36180" y2="91830"/>
                      <a14:foregroundMark x1="39551" y1="84641" x2="39551" y2="84641"/>
                      <a14:foregroundMark x1="43371" y1="85294" x2="43371" y2="85294"/>
                      <a14:foregroundMark x1="46067" y1="87908" x2="46067" y2="87908"/>
                      <a14:foregroundMark x1="46067" y1="90850" x2="46067" y2="90850"/>
                      <a14:foregroundMark x1="47865" y1="88235" x2="47865" y2="88235"/>
                      <a14:foregroundMark x1="51236" y1="74183" x2="51236" y2="74183"/>
                      <a14:foregroundMark x1="57978" y1="73529" x2="57978" y2="73529"/>
                      <a14:foregroundMark x1="67416" y1="73203" x2="67416" y2="73203"/>
                      <a14:foregroundMark x1="73483" y1="74183" x2="73483" y2="74183"/>
                      <a14:foregroundMark x1="80000" y1="71569" x2="80000" y2="71569"/>
                      <a14:foregroundMark x1="51910" y1="89216" x2="51910" y2="89216"/>
                      <a14:backgroundMark x1="16854" y1="71242" x2="16854" y2="71242"/>
                      <a14:backgroundMark x1="29888" y1="74837" x2="29888" y2="74837"/>
                      <a14:backgroundMark x1="27640" y1="90196" x2="27640" y2="90196"/>
                      <a14:backgroundMark x1="27416" y1="88562" x2="27416" y2="88562"/>
                      <a14:backgroundMark x1="16629" y1="88235" x2="16629" y2="88235"/>
                      <a14:backgroundMark x1="30787" y1="88235" x2="30787" y2="88235"/>
                      <a14:backgroundMark x1="36180" y1="89216" x2="36180" y2="89216"/>
                      <a14:backgroundMark x1="69663" y1="70915" x2="69663" y2="70915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991100" y="180975"/>
          <a:ext cx="1685925" cy="11537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57150</xdr:rowOff>
        </xdr:from>
        <xdr:to>
          <xdr:col>5</xdr:col>
          <xdr:colOff>342900</xdr:colOff>
          <xdr:row>21</xdr:row>
          <xdr:rowOff>180975</xdr:rowOff>
        </xdr:to>
        <xdr:sp macro="" textlink="">
          <xdr:nvSpPr>
            <xdr:cNvPr id="1030" name="ComboBox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152400</xdr:rowOff>
        </xdr:from>
        <xdr:to>
          <xdr:col>5</xdr:col>
          <xdr:colOff>342900</xdr:colOff>
          <xdr:row>19</xdr:row>
          <xdr:rowOff>85725</xdr:rowOff>
        </xdr:to>
        <xdr:sp macro="" textlink="">
          <xdr:nvSpPr>
            <xdr:cNvPr id="1032" name="ComboBox2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26</xdr:row>
          <xdr:rowOff>180975</xdr:rowOff>
        </xdr:from>
        <xdr:to>
          <xdr:col>5</xdr:col>
          <xdr:colOff>180975</xdr:colOff>
          <xdr:row>29</xdr:row>
          <xdr:rowOff>133350</xdr:rowOff>
        </xdr:to>
        <xdr:sp macro="" textlink="">
          <xdr:nvSpPr>
            <xdr:cNvPr id="1033" name="CommandButton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542926</xdr:colOff>
      <xdr:row>0</xdr:row>
      <xdr:rowOff>180975</xdr:rowOff>
    </xdr:from>
    <xdr:to>
      <xdr:col>11</xdr:col>
      <xdr:colOff>104776</xdr:colOff>
      <xdr:row>5</xdr:row>
      <xdr:rowOff>180177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595" b="93137" l="4045" r="96629">
                      <a14:foregroundMark x1="20225" y1="19935" x2="20225" y2="19935"/>
                      <a14:foregroundMark x1="44719" y1="34314" x2="44719" y2="34314"/>
                      <a14:foregroundMark x1="80000" y1="33660" x2="80000" y2="33660"/>
                      <a14:foregroundMark x1="7191" y1="71242" x2="7191" y2="71242"/>
                      <a14:foregroundMark x1="9663" y1="72876" x2="9663" y2="72876"/>
                      <a14:foregroundMark x1="12360" y1="69608" x2="12360" y2="69608"/>
                      <a14:foregroundMark x1="14831" y1="73203" x2="14831" y2="73203"/>
                      <a14:foregroundMark x1="17753" y1="77124" x2="17753" y2="77124"/>
                      <a14:foregroundMark x1="21348" y1="73529" x2="21348" y2="73529"/>
                      <a14:foregroundMark x1="24719" y1="73529" x2="24719" y2="73529"/>
                      <a14:foregroundMark x1="26517" y1="69608" x2="26517" y2="69608"/>
                      <a14:foregroundMark x1="31461" y1="72222" x2="31461" y2="72222"/>
                      <a14:foregroundMark x1="30562" y1="69608" x2="30562" y2="69608"/>
                      <a14:foregroundMark x1="28764" y1="69608" x2="28764" y2="69608"/>
                      <a14:foregroundMark x1="34157" y1="75817" x2="34157" y2="75817"/>
                      <a14:foregroundMark x1="40225" y1="72222" x2="40225" y2="72222"/>
                      <a14:foregroundMark x1="40449" y1="77124" x2="40449" y2="77124"/>
                      <a14:foregroundMark x1="45169" y1="78105" x2="45169" y2="78105"/>
                      <a14:foregroundMark x1="27640" y1="75490" x2="27640" y2="75490"/>
                      <a14:foregroundMark x1="6966" y1="87908" x2="6966" y2="87908"/>
                      <a14:foregroundMark x1="6966" y1="90850" x2="6966" y2="90850"/>
                      <a14:foregroundMark x1="10562" y1="88889" x2="10562" y2="88889"/>
                      <a14:foregroundMark x1="10562" y1="88235" x2="10562" y2="88235"/>
                      <a14:foregroundMark x1="10562" y1="90196" x2="10562" y2="90196"/>
                      <a14:foregroundMark x1="8315" y1="91830" x2="8315" y2="91830"/>
                      <a14:foregroundMark x1="10562" y1="91176" x2="10562" y2="91176"/>
                      <a14:foregroundMark x1="10562" y1="91503" x2="10562" y2="91503"/>
                      <a14:foregroundMark x1="10562" y1="85294" x2="10562" y2="85294"/>
                      <a14:foregroundMark x1="13034" y1="86928" x2="13034" y2="86928"/>
                      <a14:foregroundMark x1="13708" y1="86928" x2="13708" y2="86928"/>
                      <a14:foregroundMark x1="12584" y1="87255" x2="12584" y2="87255"/>
                      <a14:foregroundMark x1="12135" y1="88235" x2="12135" y2="88235"/>
                      <a14:foregroundMark x1="11910" y1="89542" x2="11910" y2="89542"/>
                      <a14:foregroundMark x1="12135" y1="90196" x2="12135" y2="90196"/>
                      <a14:foregroundMark x1="12135" y1="91176" x2="12135" y2="91176"/>
                      <a14:foregroundMark x1="12809" y1="91503" x2="12809" y2="91503"/>
                      <a14:foregroundMark x1="15056" y1="89216" x2="15056" y2="89216"/>
                      <a14:foregroundMark x1="15955" y1="91503" x2="15955" y2="91503"/>
                      <a14:foregroundMark x1="16629" y1="91830" x2="16629" y2="91830"/>
                      <a14:foregroundMark x1="17079" y1="91503" x2="17079" y2="91503"/>
                      <a14:foregroundMark x1="19101" y1="91830" x2="19101" y2="91830"/>
                      <a14:foregroundMark x1="19101" y1="90850" x2="19101" y2="90850"/>
                      <a14:foregroundMark x1="19101" y1="90196" x2="19101" y2="90196"/>
                      <a14:foregroundMark x1="19326" y1="87908" x2="19326" y2="87908"/>
                      <a14:foregroundMark x1="20899" y1="86928" x2="20899" y2="86928"/>
                      <a14:foregroundMark x1="21573" y1="89542" x2="21573" y2="89542"/>
                      <a14:foregroundMark x1="23146" y1="88562" x2="23146" y2="88562"/>
                      <a14:foregroundMark x1="23596" y1="87255" x2="23596" y2="87255"/>
                      <a14:foregroundMark x1="24045" y1="89216" x2="24045" y2="89216"/>
                      <a14:foregroundMark x1="24494" y1="90523" x2="24494" y2="90523"/>
                      <a14:foregroundMark x1="23371" y1="91830" x2="23371" y2="91830"/>
                      <a14:foregroundMark x1="25843" y1="89216" x2="25843" y2="89216"/>
                      <a14:foregroundMark x1="26067" y1="90850" x2="26067" y2="90850"/>
                      <a14:foregroundMark x1="27191" y1="91830" x2="27191" y2="91830"/>
                      <a14:foregroundMark x1="28090" y1="91830" x2="28090" y2="91830"/>
                      <a14:foregroundMark x1="26067" y1="87582" x2="26067" y2="87582"/>
                      <a14:foregroundMark x1="16629" y1="86928" x2="16629" y2="86928"/>
                      <a14:foregroundMark x1="31461" y1="91830" x2="31461" y2="91830"/>
                      <a14:foregroundMark x1="29438" y1="89542" x2="29438" y2="89542"/>
                      <a14:foregroundMark x1="30787" y1="86928" x2="30787" y2="86928"/>
                      <a14:foregroundMark x1="34607" y1="89542" x2="34607" y2="89542"/>
                      <a14:foregroundMark x1="37528" y1="89542" x2="37528" y2="89542"/>
                      <a14:foregroundMark x1="35281" y1="87255" x2="35281" y2="87255"/>
                      <a14:foregroundMark x1="38876" y1="88235" x2="38876" y2="88235"/>
                      <a14:foregroundMark x1="36180" y1="91830" x2="36180" y2="91830"/>
                      <a14:foregroundMark x1="39551" y1="84641" x2="39551" y2="84641"/>
                      <a14:foregroundMark x1="43371" y1="85294" x2="43371" y2="85294"/>
                      <a14:foregroundMark x1="46067" y1="87908" x2="46067" y2="87908"/>
                      <a14:foregroundMark x1="46067" y1="90850" x2="46067" y2="90850"/>
                      <a14:foregroundMark x1="47865" y1="88235" x2="47865" y2="88235"/>
                      <a14:foregroundMark x1="51236" y1="74183" x2="51236" y2="74183"/>
                      <a14:foregroundMark x1="57978" y1="73529" x2="57978" y2="73529"/>
                      <a14:foregroundMark x1="67416" y1="73203" x2="67416" y2="73203"/>
                      <a14:foregroundMark x1="73483" y1="74183" x2="73483" y2="74183"/>
                      <a14:foregroundMark x1="80000" y1="71569" x2="80000" y2="71569"/>
                      <a14:foregroundMark x1="51910" y1="89216" x2="51910" y2="89216"/>
                      <a14:backgroundMark x1="16854" y1="71242" x2="16854" y2="71242"/>
                      <a14:backgroundMark x1="29888" y1="74837" x2="29888" y2="74837"/>
                      <a14:backgroundMark x1="27640" y1="90196" x2="27640" y2="90196"/>
                      <a14:backgroundMark x1="27416" y1="88562" x2="27416" y2="88562"/>
                      <a14:backgroundMark x1="16629" y1="88235" x2="16629" y2="88235"/>
                      <a14:backgroundMark x1="30787" y1="88235" x2="30787" y2="88235"/>
                      <a14:backgroundMark x1="36180" y1="89216" x2="36180" y2="89216"/>
                      <a14:backgroundMark x1="69663" y1="70915" x2="69663" y2="70915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124451" y="180975"/>
          <a:ext cx="1390650" cy="95170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57150</xdr:rowOff>
        </xdr:from>
        <xdr:to>
          <xdr:col>5</xdr:col>
          <xdr:colOff>342900</xdr:colOff>
          <xdr:row>21</xdr:row>
          <xdr:rowOff>180975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152400</xdr:rowOff>
        </xdr:from>
        <xdr:to>
          <xdr:col>5</xdr:col>
          <xdr:colOff>342900</xdr:colOff>
          <xdr:row>19</xdr:row>
          <xdr:rowOff>85725</xdr:rowOff>
        </xdr:to>
        <xdr:sp macro="" textlink="">
          <xdr:nvSpPr>
            <xdr:cNvPr id="2050" name="Combo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76200</xdr:colOff>
      <xdr:row>0</xdr:row>
      <xdr:rowOff>142875</xdr:rowOff>
    </xdr:from>
    <xdr:to>
      <xdr:col>4</xdr:col>
      <xdr:colOff>5544</xdr:colOff>
      <xdr:row>6</xdr:row>
      <xdr:rowOff>5632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2875"/>
          <a:ext cx="2072469" cy="100575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27</xdr:row>
          <xdr:rowOff>9525</xdr:rowOff>
        </xdr:from>
        <xdr:to>
          <xdr:col>5</xdr:col>
          <xdr:colOff>28575</xdr:colOff>
          <xdr:row>29</xdr:row>
          <xdr:rowOff>142875</xdr:rowOff>
        </xdr:to>
        <xdr:sp macro="" textlink="">
          <xdr:nvSpPr>
            <xdr:cNvPr id="2051" name="CommandButton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://www.fedex.com/is/fuelsurcharge/index.html" TargetMode="External"/><Relationship Id="rId1" Type="http://schemas.openxmlformats.org/officeDocument/2006/relationships/hyperlink" Target="https://www.tnt.com/content/dam/tnt_express_media/global_media_library/New_Site_Structure/Home_Page/HelpCentre/Postcodes.pdf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6.emf"/><Relationship Id="rId2" Type="http://schemas.openxmlformats.org/officeDocument/2006/relationships/hyperlink" Target="https://www.tnt.com/content/dam/tnt_express_media/global_media_library/New_Site_Structure/Home_Page/HelpCentre/Postcodes.pdf" TargetMode="External"/><Relationship Id="rId1" Type="http://schemas.openxmlformats.org/officeDocument/2006/relationships/hyperlink" Target="http://www.fedex.com/is/fuelsurcharge/index.html" TargetMode="External"/><Relationship Id="rId6" Type="http://schemas.openxmlformats.org/officeDocument/2006/relationships/control" Target="../activeX/activeX4.xml"/><Relationship Id="rId11" Type="http://schemas.openxmlformats.org/officeDocument/2006/relationships/image" Target="../media/image8.emf"/><Relationship Id="rId5" Type="http://schemas.openxmlformats.org/officeDocument/2006/relationships/vmlDrawing" Target="../drawings/vmlDrawing2.vml"/><Relationship Id="rId10" Type="http://schemas.openxmlformats.org/officeDocument/2006/relationships/control" Target="../activeX/activeX6.xml"/><Relationship Id="rId4" Type="http://schemas.openxmlformats.org/officeDocument/2006/relationships/drawing" Target="../drawings/drawing2.xml"/><Relationship Id="rId9" Type="http://schemas.openxmlformats.org/officeDocument/2006/relationships/image" Target="../media/image7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263"/>
  <sheetViews>
    <sheetView showGridLines="0" showRowColHeaders="0" tabSelected="1" zoomScale="115" zoomScaleNormal="115" workbookViewId="0">
      <selection activeCell="E16" sqref="E16"/>
    </sheetView>
  </sheetViews>
  <sheetFormatPr defaultRowHeight="15" x14ac:dyDescent="0.25"/>
  <cols>
    <col min="1" max="1" width="4.7109375" customWidth="1"/>
    <col min="16" max="17" width="9.140625" customWidth="1"/>
  </cols>
  <sheetData>
    <row r="1" spans="1:18" x14ac:dyDescent="0.25">
      <c r="I1" s="5"/>
      <c r="P1" s="7"/>
      <c r="Q1" s="45"/>
    </row>
    <row r="2" spans="1:18" x14ac:dyDescent="0.25">
      <c r="I2" s="5"/>
      <c r="P2" s="7"/>
      <c r="Q2" s="60" t="s">
        <v>516</v>
      </c>
    </row>
    <row r="3" spans="1:18" x14ac:dyDescent="0.25">
      <c r="I3" s="5"/>
      <c r="P3" s="7"/>
      <c r="Q3" s="59" t="s">
        <v>517</v>
      </c>
    </row>
    <row r="4" spans="1:18" x14ac:dyDescent="0.25">
      <c r="I4" s="5"/>
      <c r="P4" s="7"/>
      <c r="Q4" s="59" t="s">
        <v>518</v>
      </c>
    </row>
    <row r="5" spans="1:18" x14ac:dyDescent="0.25">
      <c r="I5" s="5"/>
      <c r="P5" s="7"/>
      <c r="Q5" s="59" t="s">
        <v>519</v>
      </c>
    </row>
    <row r="6" spans="1:18" x14ac:dyDescent="0.25">
      <c r="I6" s="5"/>
      <c r="P6" s="7"/>
      <c r="Q6" s="59"/>
    </row>
    <row r="7" spans="1:18" x14ac:dyDescent="0.25">
      <c r="I7" s="5"/>
      <c r="P7" s="7"/>
      <c r="Q7" s="60" t="s">
        <v>494</v>
      </c>
    </row>
    <row r="8" spans="1:18" x14ac:dyDescent="0.25">
      <c r="B8" s="9"/>
      <c r="C8" s="9"/>
      <c r="D8" s="9"/>
      <c r="E8" s="26" t="s">
        <v>496</v>
      </c>
      <c r="F8" s="26"/>
      <c r="G8" s="26" t="s">
        <v>497</v>
      </c>
      <c r="I8" s="5"/>
      <c r="M8" s="27" t="s">
        <v>496</v>
      </c>
      <c r="N8" s="27"/>
      <c r="O8" s="27" t="s">
        <v>497</v>
      </c>
      <c r="P8" s="7"/>
      <c r="Q8" s="59" t="s">
        <v>520</v>
      </c>
    </row>
    <row r="9" spans="1:18" x14ac:dyDescent="0.25">
      <c r="B9" t="s">
        <v>492</v>
      </c>
      <c r="E9" s="3">
        <f>IF(AA48="Express",V49*Gengi2,X49*Gengi2)</f>
        <v>34246.734222222229</v>
      </c>
      <c r="F9" s="18"/>
      <c r="G9" s="3">
        <f>E9-E9*F9</f>
        <v>34246.734222222229</v>
      </c>
      <c r="I9" s="5"/>
      <c r="J9" s="24" t="s">
        <v>492</v>
      </c>
      <c r="K9" s="24"/>
      <c r="L9" s="24"/>
      <c r="M9" s="25">
        <f>IF(AA48="Express",V57,X57)</f>
        <v>37667.5</v>
      </c>
      <c r="N9" s="65"/>
      <c r="O9" s="25">
        <f>M9-M9*N9</f>
        <v>37667.5</v>
      </c>
      <c r="P9" s="7"/>
      <c r="Q9" s="59" t="s">
        <v>521</v>
      </c>
    </row>
    <row r="10" spans="1:18" x14ac:dyDescent="0.25">
      <c r="B10" t="s">
        <v>493</v>
      </c>
      <c r="G10" s="3">
        <f>E9*Fuel</f>
        <v>6335.6458311111119</v>
      </c>
      <c r="I10" s="5"/>
      <c r="J10" t="s">
        <v>494</v>
      </c>
      <c r="O10">
        <v>950</v>
      </c>
      <c r="P10" s="7"/>
      <c r="Q10" s="59" t="s">
        <v>532</v>
      </c>
    </row>
    <row r="11" spans="1:18" x14ac:dyDescent="0.25">
      <c r="B11" t="s">
        <v>494</v>
      </c>
      <c r="G11">
        <v>950</v>
      </c>
      <c r="I11" s="5"/>
      <c r="P11" s="7"/>
      <c r="Q11" s="61"/>
    </row>
    <row r="12" spans="1:18" ht="15.75" thickBot="1" x14ac:dyDescent="0.3">
      <c r="B12" s="22" t="s">
        <v>495</v>
      </c>
      <c r="C12" s="22"/>
      <c r="D12" s="22"/>
      <c r="E12" s="22"/>
      <c r="F12" s="22"/>
      <c r="G12" s="23">
        <f>SUM(G9:G11)</f>
        <v>41532.380053333341</v>
      </c>
      <c r="I12" s="5"/>
      <c r="J12" s="22" t="s">
        <v>495</v>
      </c>
      <c r="K12" s="22"/>
      <c r="L12" s="22"/>
      <c r="M12" s="22"/>
      <c r="N12" s="22"/>
      <c r="O12" s="23">
        <f>SUM(O9:O11)</f>
        <v>38617.5</v>
      </c>
      <c r="P12" s="7"/>
      <c r="Q12" s="60" t="s">
        <v>522</v>
      </c>
    </row>
    <row r="13" spans="1:18" ht="15.75" thickTop="1" x14ac:dyDescent="0.25">
      <c r="I13" s="5"/>
      <c r="P13" s="7"/>
      <c r="Q13" s="59" t="s">
        <v>523</v>
      </c>
    </row>
    <row r="14" spans="1:18" x14ac:dyDescent="0.25">
      <c r="C14" s="28" t="s">
        <v>498</v>
      </c>
      <c r="D14" s="29" t="str">
        <f>IF(AA48="Express",V65,V66)</f>
        <v>2 - 3</v>
      </c>
      <c r="E14" s="27" t="s">
        <v>499</v>
      </c>
      <c r="I14" s="5"/>
      <c r="K14" s="28" t="s">
        <v>498</v>
      </c>
      <c r="L14" s="30">
        <f>IF(AA48="Express",V62,V63)</f>
        <v>1</v>
      </c>
      <c r="M14" s="27" t="s">
        <v>499</v>
      </c>
      <c r="P14" s="7"/>
      <c r="Q14" s="59" t="s">
        <v>524</v>
      </c>
    </row>
    <row r="15" spans="1:18" x14ac:dyDescent="0.25">
      <c r="A15" s="9"/>
      <c r="B15" s="9"/>
      <c r="C15" s="9"/>
      <c r="D15" s="9"/>
      <c r="E15" s="9"/>
      <c r="F15" s="9"/>
      <c r="G15" s="9"/>
      <c r="H15" s="9"/>
      <c r="I15" s="8"/>
      <c r="J15" s="9"/>
      <c r="K15" s="9"/>
      <c r="L15" s="9"/>
      <c r="M15" s="9"/>
      <c r="N15" s="9"/>
      <c r="O15" s="9"/>
      <c r="P15" s="10"/>
      <c r="Q15" s="59" t="s">
        <v>525</v>
      </c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  <c r="Q16" s="59"/>
      <c r="R16" s="64" t="s">
        <v>535</v>
      </c>
    </row>
    <row r="17" spans="1:18" ht="15" customHeight="1" x14ac:dyDescent="0.25">
      <c r="H17" s="27" t="s">
        <v>510</v>
      </c>
      <c r="P17" s="7"/>
      <c r="Q17" s="59" t="s">
        <v>529</v>
      </c>
    </row>
    <row r="18" spans="1:18" ht="15" customHeight="1" x14ac:dyDescent="0.25">
      <c r="G18" s="6"/>
      <c r="H18" s="73" t="s">
        <v>500</v>
      </c>
      <c r="I18" s="75" t="s">
        <v>504</v>
      </c>
      <c r="J18" s="77" t="s">
        <v>505</v>
      </c>
      <c r="K18" s="77" t="s">
        <v>506</v>
      </c>
      <c r="L18" s="77" t="s">
        <v>507</v>
      </c>
      <c r="M18" s="69" t="s">
        <v>501</v>
      </c>
      <c r="N18" s="69" t="s">
        <v>502</v>
      </c>
      <c r="O18" s="71" t="s">
        <v>503</v>
      </c>
      <c r="P18" s="7"/>
      <c r="Q18" s="60"/>
    </row>
    <row r="19" spans="1:18" x14ac:dyDescent="0.25">
      <c r="G19" s="6"/>
      <c r="H19" s="74"/>
      <c r="I19" s="76"/>
      <c r="J19" s="78"/>
      <c r="K19" s="78"/>
      <c r="L19" s="78"/>
      <c r="M19" s="70"/>
      <c r="N19" s="70"/>
      <c r="O19" s="72"/>
      <c r="P19" s="7"/>
      <c r="Q19" s="60" t="s">
        <v>526</v>
      </c>
    </row>
    <row r="20" spans="1:18" x14ac:dyDescent="0.25">
      <c r="G20" s="6"/>
      <c r="H20" s="34">
        <v>1</v>
      </c>
      <c r="I20" s="46">
        <v>20</v>
      </c>
      <c r="J20" s="41">
        <v>70</v>
      </c>
      <c r="K20" s="41">
        <v>20</v>
      </c>
      <c r="L20" s="41">
        <v>20</v>
      </c>
      <c r="M20" s="35">
        <f>(J20/100)*(K20/100)*(L20/100)</f>
        <v>2.7999999999999997E-2</v>
      </c>
      <c r="N20" s="35">
        <f>M20*200</f>
        <v>5.6</v>
      </c>
      <c r="O20" s="36">
        <f>J20+2*(K20+L20)</f>
        <v>150</v>
      </c>
      <c r="P20" s="7"/>
      <c r="Q20" s="59" t="s">
        <v>527</v>
      </c>
    </row>
    <row r="21" spans="1:18" x14ac:dyDescent="0.25">
      <c r="G21" s="6"/>
      <c r="H21" s="32">
        <v>2</v>
      </c>
      <c r="I21" s="46"/>
      <c r="J21" s="42"/>
      <c r="K21" s="42"/>
      <c r="L21" s="42"/>
      <c r="M21" s="31">
        <f t="shared" ref="M21:M29" si="0">(J21/100)*(K21/100)*(L21/100)</f>
        <v>0</v>
      </c>
      <c r="N21" s="31">
        <f t="shared" ref="N21:N29" si="1">M21*200</f>
        <v>0</v>
      </c>
      <c r="O21" s="33">
        <f t="shared" ref="O21:O29" si="2">J21+2*(K21+L21)</f>
        <v>0</v>
      </c>
      <c r="P21" s="7"/>
      <c r="Q21" s="59" t="s">
        <v>536</v>
      </c>
    </row>
    <row r="22" spans="1:18" x14ac:dyDescent="0.25">
      <c r="G22" s="6"/>
      <c r="H22" s="34">
        <v>3</v>
      </c>
      <c r="I22" s="46"/>
      <c r="J22" s="41"/>
      <c r="K22" s="41"/>
      <c r="L22" s="41"/>
      <c r="M22" s="35">
        <f t="shared" si="0"/>
        <v>0</v>
      </c>
      <c r="N22" s="35">
        <f t="shared" si="1"/>
        <v>0</v>
      </c>
      <c r="O22" s="36">
        <f t="shared" si="2"/>
        <v>0</v>
      </c>
      <c r="P22" s="7"/>
      <c r="Q22" s="59" t="s">
        <v>530</v>
      </c>
    </row>
    <row r="23" spans="1:18" x14ac:dyDescent="0.25">
      <c r="G23" s="6"/>
      <c r="H23" s="32">
        <v>4</v>
      </c>
      <c r="I23" s="46"/>
      <c r="J23" s="42"/>
      <c r="K23" s="42"/>
      <c r="L23" s="42"/>
      <c r="M23" s="31">
        <f t="shared" si="0"/>
        <v>0</v>
      </c>
      <c r="N23" s="31">
        <f t="shared" si="1"/>
        <v>0</v>
      </c>
      <c r="O23" s="33">
        <f t="shared" si="2"/>
        <v>0</v>
      </c>
      <c r="P23" s="7"/>
      <c r="Q23" s="59" t="s">
        <v>531</v>
      </c>
    </row>
    <row r="24" spans="1:18" x14ac:dyDescent="0.25">
      <c r="C24" s="44" t="s">
        <v>485</v>
      </c>
      <c r="D24" s="47">
        <v>113</v>
      </c>
      <c r="G24" s="6"/>
      <c r="H24" s="34">
        <v>5</v>
      </c>
      <c r="I24" s="46"/>
      <c r="J24" s="41"/>
      <c r="K24" s="41"/>
      <c r="L24" s="41"/>
      <c r="M24" s="35">
        <f t="shared" si="0"/>
        <v>0</v>
      </c>
      <c r="N24" s="35">
        <f t="shared" si="1"/>
        <v>0</v>
      </c>
      <c r="O24" s="36">
        <f t="shared" si="2"/>
        <v>0</v>
      </c>
      <c r="P24" s="7"/>
      <c r="Q24" s="59" t="s">
        <v>533</v>
      </c>
    </row>
    <row r="25" spans="1:18" x14ac:dyDescent="0.25">
      <c r="G25" s="6"/>
      <c r="H25" s="32">
        <v>6</v>
      </c>
      <c r="I25" s="46"/>
      <c r="J25" s="42"/>
      <c r="K25" s="42"/>
      <c r="L25" s="42"/>
      <c r="M25" s="31">
        <f t="shared" si="0"/>
        <v>0</v>
      </c>
      <c r="N25" s="31">
        <f t="shared" si="1"/>
        <v>0</v>
      </c>
      <c r="O25" s="33">
        <f t="shared" si="2"/>
        <v>0</v>
      </c>
      <c r="P25" s="7"/>
      <c r="Q25" s="59"/>
      <c r="R25" s="64" t="s">
        <v>534</v>
      </c>
    </row>
    <row r="26" spans="1:18" x14ac:dyDescent="0.25">
      <c r="C26" s="44" t="s">
        <v>490</v>
      </c>
      <c r="D26" s="62">
        <v>0.185</v>
      </c>
      <c r="G26" s="6"/>
      <c r="H26" s="34">
        <v>7</v>
      </c>
      <c r="I26" s="46"/>
      <c r="J26" s="41"/>
      <c r="K26" s="41"/>
      <c r="L26" s="41"/>
      <c r="M26" s="35">
        <f t="shared" si="0"/>
        <v>0</v>
      </c>
      <c r="N26" s="35">
        <f t="shared" si="1"/>
        <v>0</v>
      </c>
      <c r="O26" s="36">
        <f t="shared" si="2"/>
        <v>0</v>
      </c>
      <c r="P26" s="7"/>
      <c r="Q26" s="59"/>
    </row>
    <row r="27" spans="1:18" x14ac:dyDescent="0.25">
      <c r="G27" s="6"/>
      <c r="H27" s="32">
        <v>8</v>
      </c>
      <c r="I27" s="46"/>
      <c r="J27" s="42"/>
      <c r="K27" s="42"/>
      <c r="L27" s="42"/>
      <c r="M27" s="31">
        <f t="shared" si="0"/>
        <v>0</v>
      </c>
      <c r="N27" s="31">
        <f t="shared" si="1"/>
        <v>0</v>
      </c>
      <c r="O27" s="33">
        <f t="shared" si="2"/>
        <v>0</v>
      </c>
      <c r="P27" s="7"/>
      <c r="Q27" s="60" t="s">
        <v>537</v>
      </c>
    </row>
    <row r="28" spans="1:18" x14ac:dyDescent="0.25">
      <c r="G28" s="6"/>
      <c r="H28" s="34">
        <v>9</v>
      </c>
      <c r="I28" s="46"/>
      <c r="J28" s="41"/>
      <c r="K28" s="41"/>
      <c r="L28" s="41"/>
      <c r="M28" s="35">
        <f t="shared" si="0"/>
        <v>0</v>
      </c>
      <c r="N28" s="35">
        <f t="shared" si="1"/>
        <v>0</v>
      </c>
      <c r="O28" s="36">
        <f t="shared" si="2"/>
        <v>0</v>
      </c>
      <c r="P28" s="7"/>
      <c r="Q28" s="59" t="s">
        <v>538</v>
      </c>
    </row>
    <row r="29" spans="1:18" x14ac:dyDescent="0.25">
      <c r="G29" s="6"/>
      <c r="H29" s="32">
        <v>10</v>
      </c>
      <c r="I29" s="46"/>
      <c r="J29" s="42"/>
      <c r="K29" s="42"/>
      <c r="L29" s="42"/>
      <c r="M29" s="31">
        <f t="shared" si="0"/>
        <v>0</v>
      </c>
      <c r="N29" s="31">
        <f t="shared" si="1"/>
        <v>0</v>
      </c>
      <c r="O29" s="33">
        <f t="shared" si="2"/>
        <v>0</v>
      </c>
      <c r="P29" s="7"/>
      <c r="Q29" s="59" t="s">
        <v>539</v>
      </c>
    </row>
    <row r="30" spans="1:18" x14ac:dyDescent="0.25">
      <c r="G30" s="6"/>
      <c r="H30" s="37" t="s">
        <v>508</v>
      </c>
      <c r="I30" s="38">
        <f>SUM(I20:I29)</f>
        <v>20</v>
      </c>
      <c r="J30" s="38">
        <f t="shared" ref="J30:O30" si="3">SUM(J20:J29)</f>
        <v>70</v>
      </c>
      <c r="K30" s="38">
        <f t="shared" si="3"/>
        <v>20</v>
      </c>
      <c r="L30" s="38">
        <f t="shared" si="3"/>
        <v>20</v>
      </c>
      <c r="M30" s="38">
        <f t="shared" si="3"/>
        <v>2.7999999999999997E-2</v>
      </c>
      <c r="N30" s="38">
        <f t="shared" si="3"/>
        <v>5.6</v>
      </c>
      <c r="O30" s="39">
        <f t="shared" si="3"/>
        <v>150</v>
      </c>
      <c r="P30" s="7"/>
      <c r="Q30" s="59"/>
    </row>
    <row r="31" spans="1:18" x14ac:dyDescent="0.25">
      <c r="P31" s="7"/>
      <c r="Q31" s="59"/>
    </row>
    <row r="32" spans="1:18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0"/>
      <c r="Q32" s="59"/>
    </row>
    <row r="43" spans="2:27" hidden="1" x14ac:dyDescent="0.25"/>
    <row r="44" spans="2:27" hidden="1" x14ac:dyDescent="0.25">
      <c r="C44" t="s">
        <v>0</v>
      </c>
      <c r="D44" t="s">
        <v>1</v>
      </c>
      <c r="F44" t="s">
        <v>473</v>
      </c>
      <c r="J44" s="11" t="s">
        <v>36</v>
      </c>
      <c r="K44" s="11" t="s">
        <v>37</v>
      </c>
      <c r="L44" s="11" t="s">
        <v>38</v>
      </c>
      <c r="M44" s="11" t="s">
        <v>39</v>
      </c>
      <c r="N44" s="11" t="s">
        <v>40</v>
      </c>
      <c r="O44" s="11" t="s">
        <v>41</v>
      </c>
      <c r="P44" s="11" t="s">
        <v>42</v>
      </c>
      <c r="Q44" s="11" t="s">
        <v>43</v>
      </c>
      <c r="R44" s="11" t="s">
        <v>44</v>
      </c>
      <c r="S44" s="11" t="s">
        <v>45</v>
      </c>
      <c r="U44" s="66" t="s">
        <v>476</v>
      </c>
      <c r="V44" s="67"/>
      <c r="W44" s="67"/>
      <c r="X44" s="68"/>
      <c r="Z44" t="s">
        <v>478</v>
      </c>
      <c r="AA44" s="11">
        <f>IF(N30&gt;I30,N30,I30)</f>
        <v>20</v>
      </c>
    </row>
    <row r="45" spans="2:27" hidden="1" x14ac:dyDescent="0.25">
      <c r="B45" t="s">
        <v>2</v>
      </c>
      <c r="C45" t="s">
        <v>3</v>
      </c>
      <c r="D45" t="s">
        <v>4</v>
      </c>
      <c r="F45" t="s">
        <v>474</v>
      </c>
      <c r="J45" s="11" t="s">
        <v>46</v>
      </c>
      <c r="K45" s="11" t="s">
        <v>47</v>
      </c>
      <c r="L45" s="11">
        <v>4</v>
      </c>
      <c r="M45" s="11" t="s">
        <v>48</v>
      </c>
      <c r="N45" s="11">
        <v>3</v>
      </c>
      <c r="O45" s="11">
        <v>3</v>
      </c>
      <c r="P45" s="11" t="s">
        <v>48</v>
      </c>
      <c r="Q45" s="11">
        <v>4</v>
      </c>
      <c r="R45" s="11" t="s">
        <v>48</v>
      </c>
      <c r="S45" s="11" t="s">
        <v>48</v>
      </c>
      <c r="U45" s="5" t="s">
        <v>477</v>
      </c>
      <c r="V45" s="6">
        <f>MATCH(Land,FedEx_IP_Land,0)</f>
        <v>5</v>
      </c>
      <c r="W45" s="12" t="s">
        <v>477</v>
      </c>
      <c r="X45" s="7">
        <f>MATCH(Land,FedEx_IE_Land,0)</f>
        <v>5</v>
      </c>
      <c r="Z45" t="s">
        <v>36</v>
      </c>
      <c r="AA45" s="43" t="s">
        <v>34</v>
      </c>
    </row>
    <row r="46" spans="2:27" hidden="1" x14ac:dyDescent="0.25">
      <c r="B46" t="s">
        <v>5</v>
      </c>
      <c r="C46" t="s">
        <v>3</v>
      </c>
      <c r="D46" t="s">
        <v>4</v>
      </c>
      <c r="F46" t="s">
        <v>475</v>
      </c>
      <c r="J46" s="11" t="s">
        <v>49</v>
      </c>
      <c r="K46" s="11" t="s">
        <v>50</v>
      </c>
      <c r="L46" s="11">
        <v>9</v>
      </c>
      <c r="M46" s="11" t="s">
        <v>48</v>
      </c>
      <c r="N46" s="11">
        <v>2</v>
      </c>
      <c r="O46" s="11">
        <v>3</v>
      </c>
      <c r="P46" s="11" t="s">
        <v>48</v>
      </c>
      <c r="Q46" s="11">
        <v>7</v>
      </c>
      <c r="R46" s="11" t="s">
        <v>48</v>
      </c>
      <c r="S46" s="11" t="s">
        <v>48</v>
      </c>
      <c r="U46" s="5" t="s">
        <v>479</v>
      </c>
      <c r="W46" s="12" t="s">
        <v>221</v>
      </c>
      <c r="X46" s="7"/>
    </row>
    <row r="47" spans="2:27" hidden="1" x14ac:dyDescent="0.25">
      <c r="B47" t="s">
        <v>6</v>
      </c>
      <c r="C47" t="s">
        <v>7</v>
      </c>
      <c r="D47" t="s">
        <v>8</v>
      </c>
      <c r="J47" s="11" t="s">
        <v>51</v>
      </c>
      <c r="K47" s="11" t="s">
        <v>52</v>
      </c>
      <c r="L47" s="11">
        <v>6</v>
      </c>
      <c r="M47" s="11" t="s">
        <v>48</v>
      </c>
      <c r="N47" s="11">
        <v>4</v>
      </c>
      <c r="O47" s="11">
        <v>4</v>
      </c>
      <c r="P47" s="11" t="s">
        <v>48</v>
      </c>
      <c r="Q47" s="11">
        <v>6</v>
      </c>
      <c r="R47" s="11" t="s">
        <v>48</v>
      </c>
      <c r="S47" s="11" t="s">
        <v>48</v>
      </c>
      <c r="U47" s="5" t="s">
        <v>480</v>
      </c>
      <c r="V47" s="6">
        <f>VLOOKUP(Þyngd,FedEx_Priority,IP_Match,TRUE)</f>
        <v>278.04444444444448</v>
      </c>
      <c r="W47" s="12" t="s">
        <v>480</v>
      </c>
      <c r="X47" s="7">
        <f>VLOOKUP(Þyngd,Fedex_Economy,IE_Match,TRUE)</f>
        <v>205.31111111111113</v>
      </c>
    </row>
    <row r="48" spans="2:27" hidden="1" x14ac:dyDescent="0.25">
      <c r="B48" t="s">
        <v>9</v>
      </c>
      <c r="C48" t="s">
        <v>7</v>
      </c>
      <c r="J48" s="11" t="s">
        <v>53</v>
      </c>
      <c r="K48" s="11" t="s">
        <v>54</v>
      </c>
      <c r="L48" s="11">
        <v>6</v>
      </c>
      <c r="M48" s="11" t="s">
        <v>48</v>
      </c>
      <c r="N48" s="11">
        <v>5</v>
      </c>
      <c r="O48" s="11">
        <v>6</v>
      </c>
      <c r="P48" s="11" t="s">
        <v>48</v>
      </c>
      <c r="Q48" s="11">
        <v>6</v>
      </c>
      <c r="R48" s="11" t="s">
        <v>48</v>
      </c>
      <c r="S48" s="11" t="s">
        <v>55</v>
      </c>
      <c r="U48" s="5" t="s">
        <v>481</v>
      </c>
      <c r="V48" s="6">
        <f>VLOOKUP(Þyngd,FedEx_Priority,IP_Match,TRUE)</f>
        <v>278.04444444444448</v>
      </c>
      <c r="W48" s="12" t="s">
        <v>481</v>
      </c>
      <c r="X48" s="7">
        <f>VLOOKUP(Þyngd,Fedex_Economy,IE_Match,TRUE)</f>
        <v>205.31111111111113</v>
      </c>
      <c r="Z48" t="s">
        <v>491</v>
      </c>
      <c r="AA48" s="40" t="s">
        <v>474</v>
      </c>
    </row>
    <row r="49" spans="2:24" hidden="1" x14ac:dyDescent="0.25">
      <c r="B49" t="s">
        <v>10</v>
      </c>
      <c r="C49" t="s">
        <v>3</v>
      </c>
      <c r="J49" s="11" t="s">
        <v>56</v>
      </c>
      <c r="K49" s="11" t="s">
        <v>57</v>
      </c>
      <c r="L49" s="11">
        <v>10</v>
      </c>
      <c r="M49" s="11" t="s">
        <v>48</v>
      </c>
      <c r="N49" s="11">
        <v>3</v>
      </c>
      <c r="O49" s="11">
        <v>4</v>
      </c>
      <c r="P49" s="11" t="s">
        <v>48</v>
      </c>
      <c r="Q49" s="11">
        <v>5</v>
      </c>
      <c r="R49" s="11" t="s">
        <v>48</v>
      </c>
      <c r="S49" s="11" t="s">
        <v>48</v>
      </c>
      <c r="U49" s="8" t="s">
        <v>482</v>
      </c>
      <c r="V49" s="9">
        <f>IF(Þyngd&gt;71,V48*Þyngd,V47)</f>
        <v>278.04444444444448</v>
      </c>
      <c r="W49" s="9" t="s">
        <v>482</v>
      </c>
      <c r="X49" s="10">
        <f>IF(Þyngd&gt;71,X48*Þyngd,X47)</f>
        <v>205.31111111111113</v>
      </c>
    </row>
    <row r="50" spans="2:24" hidden="1" x14ac:dyDescent="0.25">
      <c r="B50" t="s">
        <v>11</v>
      </c>
      <c r="C50" t="s">
        <v>3</v>
      </c>
      <c r="D50" t="s">
        <v>4</v>
      </c>
      <c r="J50" s="11" t="s">
        <v>58</v>
      </c>
      <c r="K50" s="11" t="s">
        <v>59</v>
      </c>
      <c r="L50" s="11">
        <v>6</v>
      </c>
      <c r="M50" s="11" t="s">
        <v>48</v>
      </c>
      <c r="N50" s="11">
        <v>6</v>
      </c>
      <c r="O50" s="11">
        <v>7</v>
      </c>
      <c r="P50" s="11" t="s">
        <v>48</v>
      </c>
      <c r="Q50" s="11">
        <v>7</v>
      </c>
      <c r="R50" s="11" t="s">
        <v>48</v>
      </c>
      <c r="S50" s="11" t="s">
        <v>48</v>
      </c>
      <c r="U50" s="21"/>
    </row>
    <row r="51" spans="2:24" hidden="1" x14ac:dyDescent="0.25">
      <c r="B51" t="s">
        <v>12</v>
      </c>
      <c r="C51" t="s">
        <v>3</v>
      </c>
      <c r="D51" t="s">
        <v>4</v>
      </c>
      <c r="J51" s="11" t="s">
        <v>60</v>
      </c>
      <c r="K51" s="11" t="s">
        <v>61</v>
      </c>
      <c r="L51" s="11">
        <v>4</v>
      </c>
      <c r="M51" s="11" t="s">
        <v>48</v>
      </c>
      <c r="N51" s="11">
        <v>6</v>
      </c>
      <c r="O51" s="11">
        <v>7</v>
      </c>
      <c r="P51" s="11" t="s">
        <v>48</v>
      </c>
      <c r="Q51" s="11">
        <v>8</v>
      </c>
      <c r="R51" s="11" t="s">
        <v>48</v>
      </c>
      <c r="S51" s="11" t="s">
        <v>55</v>
      </c>
    </row>
    <row r="52" spans="2:24" hidden="1" x14ac:dyDescent="0.25">
      <c r="B52" t="s">
        <v>13</v>
      </c>
      <c r="C52" t="s">
        <v>3</v>
      </c>
      <c r="D52" t="s">
        <v>4</v>
      </c>
      <c r="J52" s="11" t="s">
        <v>62</v>
      </c>
      <c r="K52" s="11" t="s">
        <v>63</v>
      </c>
      <c r="L52" s="11">
        <v>4</v>
      </c>
      <c r="M52" s="11" t="s">
        <v>48</v>
      </c>
      <c r="N52" s="11">
        <v>4</v>
      </c>
      <c r="O52" s="11">
        <v>5</v>
      </c>
      <c r="P52" s="11" t="s">
        <v>48</v>
      </c>
      <c r="Q52" s="11">
        <v>4</v>
      </c>
      <c r="R52" s="11" t="s">
        <v>48</v>
      </c>
      <c r="S52" s="11" t="s">
        <v>55</v>
      </c>
      <c r="U52" s="66" t="s">
        <v>483</v>
      </c>
      <c r="V52" s="67"/>
      <c r="W52" s="67"/>
      <c r="X52" s="68"/>
    </row>
    <row r="53" spans="2:24" hidden="1" x14ac:dyDescent="0.25">
      <c r="B53" t="s">
        <v>14</v>
      </c>
      <c r="C53" t="s">
        <v>3</v>
      </c>
      <c r="D53" t="s">
        <v>4</v>
      </c>
      <c r="J53" s="11" t="s">
        <v>64</v>
      </c>
      <c r="K53" s="11" t="s">
        <v>65</v>
      </c>
      <c r="L53" s="11">
        <v>5</v>
      </c>
      <c r="M53" s="11" t="s">
        <v>48</v>
      </c>
      <c r="N53" s="11">
        <v>2</v>
      </c>
      <c r="O53" s="11">
        <v>3</v>
      </c>
      <c r="P53" s="11" t="s">
        <v>48</v>
      </c>
      <c r="Q53" s="11">
        <v>6</v>
      </c>
      <c r="R53" s="11" t="s">
        <v>48</v>
      </c>
      <c r="S53" s="11" t="s">
        <v>48</v>
      </c>
      <c r="U53" s="5" t="s">
        <v>477</v>
      </c>
      <c r="V53" s="6">
        <f>MATCH(Land,Heimurinn)</f>
        <v>207</v>
      </c>
      <c r="W53" s="12" t="s">
        <v>477</v>
      </c>
      <c r="X53" s="7">
        <f>MATCH(Land,FedEx_IE_Land,0)</f>
        <v>5</v>
      </c>
    </row>
    <row r="54" spans="2:24" hidden="1" x14ac:dyDescent="0.25">
      <c r="B54" t="s">
        <v>15</v>
      </c>
      <c r="C54" t="s">
        <v>3</v>
      </c>
      <c r="D54" t="s">
        <v>4</v>
      </c>
      <c r="J54" s="11" t="s">
        <v>66</v>
      </c>
      <c r="K54" s="11" t="s">
        <v>67</v>
      </c>
      <c r="L54" s="11">
        <v>9</v>
      </c>
      <c r="M54" s="11" t="s">
        <v>48</v>
      </c>
      <c r="N54" s="11">
        <v>2</v>
      </c>
      <c r="O54" s="11">
        <v>3</v>
      </c>
      <c r="P54" s="11" t="s">
        <v>48</v>
      </c>
      <c r="Q54" s="11">
        <v>5</v>
      </c>
      <c r="R54" s="11" t="s">
        <v>48</v>
      </c>
      <c r="S54" s="11" t="s">
        <v>48</v>
      </c>
      <c r="U54" s="5" t="s">
        <v>474</v>
      </c>
      <c r="V54">
        <f>VLOOKUP(Land,TNT_Info,3,FALSE)</f>
        <v>7</v>
      </c>
      <c r="W54" s="12" t="s">
        <v>475</v>
      </c>
      <c r="X54" s="7"/>
    </row>
    <row r="55" spans="2:24" hidden="1" x14ac:dyDescent="0.25">
      <c r="B55" t="s">
        <v>16</v>
      </c>
      <c r="C55" t="s">
        <v>3</v>
      </c>
      <c r="J55" s="11" t="s">
        <v>68</v>
      </c>
      <c r="K55" s="11" t="s">
        <v>69</v>
      </c>
      <c r="L55" s="11">
        <v>4</v>
      </c>
      <c r="M55" s="11" t="s">
        <v>48</v>
      </c>
      <c r="N55" s="11">
        <v>5</v>
      </c>
      <c r="O55" s="11">
        <v>8</v>
      </c>
      <c r="P55" s="11" t="s">
        <v>48</v>
      </c>
      <c r="Q55" s="11">
        <v>9</v>
      </c>
      <c r="R55" s="11" t="s">
        <v>48</v>
      </c>
      <c r="S55" s="11" t="s">
        <v>55</v>
      </c>
      <c r="U55" s="5" t="s">
        <v>480</v>
      </c>
      <c r="V55" s="13">
        <f>VLOOKUP(Þyngd,TNT_Express,Express_Match+1,TRUE)</f>
        <v>37667.5</v>
      </c>
      <c r="W55" s="12" t="s">
        <v>480</v>
      </c>
      <c r="X55" s="16">
        <f>VLOOKUP(Þyngd,TNT_Economy,Express_Match+1,TRUE)</f>
        <v>24182.5</v>
      </c>
    </row>
    <row r="56" spans="2:24" hidden="1" x14ac:dyDescent="0.25">
      <c r="B56" t="s">
        <v>17</v>
      </c>
      <c r="C56" t="s">
        <v>7</v>
      </c>
      <c r="J56" s="11" t="s">
        <v>70</v>
      </c>
      <c r="K56" s="11" t="s">
        <v>71</v>
      </c>
      <c r="L56" s="11">
        <v>4</v>
      </c>
      <c r="M56" s="11" t="s">
        <v>48</v>
      </c>
      <c r="N56" s="11">
        <v>3</v>
      </c>
      <c r="O56" s="11">
        <v>3</v>
      </c>
      <c r="P56" s="11" t="s">
        <v>48</v>
      </c>
      <c r="Q56" s="11">
        <v>5</v>
      </c>
      <c r="R56" s="11" t="s">
        <v>48</v>
      </c>
      <c r="S56" s="11" t="s">
        <v>48</v>
      </c>
      <c r="U56" s="5" t="s">
        <v>481</v>
      </c>
      <c r="V56" s="13">
        <f>VLOOKUP(Þyngd,TNT_Express,Express_Match+1,TRUE)</f>
        <v>37667.5</v>
      </c>
      <c r="W56" s="12" t="s">
        <v>481</v>
      </c>
      <c r="X56" s="13">
        <f>VLOOKUP(Þyngd,TNT_Economy,Express_Match+1,TRUE)</f>
        <v>24182.5</v>
      </c>
    </row>
    <row r="57" spans="2:24" hidden="1" x14ac:dyDescent="0.25">
      <c r="B57" t="s">
        <v>18</v>
      </c>
      <c r="C57" t="s">
        <v>3</v>
      </c>
      <c r="D57" t="s">
        <v>4</v>
      </c>
      <c r="J57" s="11" t="s">
        <v>2</v>
      </c>
      <c r="K57" s="11" t="s">
        <v>72</v>
      </c>
      <c r="L57" s="11">
        <v>10</v>
      </c>
      <c r="M57" s="11" t="s">
        <v>48</v>
      </c>
      <c r="N57" s="11">
        <v>1</v>
      </c>
      <c r="O57" s="11">
        <v>1</v>
      </c>
      <c r="P57" s="11" t="s">
        <v>48</v>
      </c>
      <c r="Q57" s="11">
        <v>2</v>
      </c>
      <c r="R57" s="11" t="s">
        <v>48</v>
      </c>
      <c r="S57" s="11" t="s">
        <v>48</v>
      </c>
      <c r="U57" s="8" t="s">
        <v>482</v>
      </c>
      <c r="V57" s="14">
        <f>IF(Þyngd&gt;71,V56*Þyngd,V55)</f>
        <v>37667.5</v>
      </c>
      <c r="W57" s="9" t="s">
        <v>482</v>
      </c>
      <c r="X57" s="17">
        <f>IF(Þyngd&gt;71,X56*Þyngd,X55)</f>
        <v>24182.5</v>
      </c>
    </row>
    <row r="58" spans="2:24" hidden="1" x14ac:dyDescent="0.25">
      <c r="B58" t="s">
        <v>19</v>
      </c>
      <c r="C58" t="s">
        <v>3</v>
      </c>
      <c r="D58" t="s">
        <v>4</v>
      </c>
      <c r="J58" s="11" t="s">
        <v>73</v>
      </c>
      <c r="K58" s="11" t="s">
        <v>74</v>
      </c>
      <c r="L58" s="11">
        <v>4</v>
      </c>
      <c r="M58" s="11" t="s">
        <v>48</v>
      </c>
      <c r="N58" s="11">
        <v>2</v>
      </c>
      <c r="O58" s="11">
        <v>3</v>
      </c>
      <c r="P58" s="11" t="s">
        <v>48</v>
      </c>
      <c r="Q58" s="11">
        <v>5</v>
      </c>
      <c r="R58" s="11" t="s">
        <v>48</v>
      </c>
      <c r="S58" s="11" t="s">
        <v>48</v>
      </c>
    </row>
    <row r="59" spans="2:24" hidden="1" x14ac:dyDescent="0.25">
      <c r="B59" t="s">
        <v>20</v>
      </c>
      <c r="C59" t="s">
        <v>3</v>
      </c>
      <c r="D59" t="s">
        <v>4</v>
      </c>
      <c r="J59" s="11" t="s">
        <v>75</v>
      </c>
      <c r="K59" s="11" t="s">
        <v>76</v>
      </c>
      <c r="L59" s="11">
        <v>4</v>
      </c>
      <c r="M59" s="11" t="s">
        <v>48</v>
      </c>
      <c r="N59" s="11">
        <v>2</v>
      </c>
      <c r="O59" s="11">
        <v>4</v>
      </c>
      <c r="P59" s="11" t="s">
        <v>48</v>
      </c>
      <c r="Q59" s="11">
        <v>7</v>
      </c>
      <c r="R59" s="11" t="s">
        <v>48</v>
      </c>
      <c r="S59" s="11" t="s">
        <v>48</v>
      </c>
      <c r="U59" s="19" t="s">
        <v>484</v>
      </c>
      <c r="V59" s="18">
        <v>0.09</v>
      </c>
    </row>
    <row r="60" spans="2:24" hidden="1" x14ac:dyDescent="0.25">
      <c r="B60" t="s">
        <v>21</v>
      </c>
      <c r="C60" t="s">
        <v>7</v>
      </c>
      <c r="J60" s="11" t="s">
        <v>77</v>
      </c>
      <c r="K60" s="11" t="s">
        <v>78</v>
      </c>
      <c r="L60" s="11">
        <v>4</v>
      </c>
      <c r="M60" s="11" t="s">
        <v>48</v>
      </c>
      <c r="N60" s="11">
        <v>2</v>
      </c>
      <c r="O60" s="11">
        <v>2</v>
      </c>
      <c r="P60" s="11" t="s">
        <v>48</v>
      </c>
      <c r="Q60" s="11">
        <v>5</v>
      </c>
      <c r="R60" s="11" t="s">
        <v>48</v>
      </c>
      <c r="S60" s="11" t="s">
        <v>48</v>
      </c>
      <c r="U60" s="19" t="s">
        <v>485</v>
      </c>
      <c r="V60">
        <f>Gengi*(1+Gengisalag)</f>
        <v>123.17000000000002</v>
      </c>
    </row>
    <row r="61" spans="2:24" hidden="1" x14ac:dyDescent="0.25">
      <c r="B61" t="s">
        <v>22</v>
      </c>
      <c r="C61" t="s">
        <v>3</v>
      </c>
      <c r="D61" t="s">
        <v>4</v>
      </c>
      <c r="J61" s="11" t="s">
        <v>79</v>
      </c>
      <c r="K61" s="11" t="s">
        <v>80</v>
      </c>
      <c r="L61" s="11">
        <v>4</v>
      </c>
      <c r="M61" s="11" t="s">
        <v>48</v>
      </c>
      <c r="N61" s="11">
        <v>3</v>
      </c>
      <c r="O61" s="11">
        <v>4</v>
      </c>
      <c r="P61" s="11" t="s">
        <v>48</v>
      </c>
      <c r="Q61" s="11">
        <v>6</v>
      </c>
      <c r="R61" s="11" t="s">
        <v>48</v>
      </c>
      <c r="S61" s="11" t="s">
        <v>48</v>
      </c>
    </row>
    <row r="62" spans="2:24" hidden="1" x14ac:dyDescent="0.25">
      <c r="B62" t="s">
        <v>23</v>
      </c>
      <c r="C62" t="s">
        <v>3</v>
      </c>
      <c r="D62" t="s">
        <v>4</v>
      </c>
      <c r="J62" s="11" t="s">
        <v>81</v>
      </c>
      <c r="K62" s="11" t="s">
        <v>82</v>
      </c>
      <c r="L62" s="11">
        <v>4</v>
      </c>
      <c r="M62" s="11" t="s">
        <v>48</v>
      </c>
      <c r="N62" s="11">
        <v>6</v>
      </c>
      <c r="O62" s="11">
        <v>8</v>
      </c>
      <c r="P62" s="11" t="s">
        <v>48</v>
      </c>
      <c r="Q62" s="11">
        <v>7</v>
      </c>
      <c r="R62" s="11" t="s">
        <v>48</v>
      </c>
      <c r="S62" s="11" t="s">
        <v>55</v>
      </c>
      <c r="U62" s="20" t="s">
        <v>486</v>
      </c>
      <c r="V62">
        <f>VLOOKUP(Land,TNT_Info,6,FALSE)</f>
        <v>1</v>
      </c>
    </row>
    <row r="63" spans="2:24" hidden="1" x14ac:dyDescent="0.25">
      <c r="B63" t="s">
        <v>24</v>
      </c>
      <c r="C63" t="s">
        <v>3</v>
      </c>
      <c r="D63" t="s">
        <v>4</v>
      </c>
      <c r="J63" s="11" t="s">
        <v>83</v>
      </c>
      <c r="K63" s="11" t="s">
        <v>84</v>
      </c>
      <c r="L63" s="11">
        <v>9</v>
      </c>
      <c r="M63" s="11" t="s">
        <v>48</v>
      </c>
      <c r="N63" s="11">
        <v>2</v>
      </c>
      <c r="O63" s="11">
        <v>3</v>
      </c>
      <c r="P63" s="11" t="s">
        <v>48</v>
      </c>
      <c r="Q63" s="11">
        <v>5</v>
      </c>
      <c r="R63" s="11" t="s">
        <v>48</v>
      </c>
      <c r="S63" s="11" t="s">
        <v>48</v>
      </c>
      <c r="U63" s="20" t="s">
        <v>487</v>
      </c>
      <c r="V63">
        <f>VLOOKUP(Land,TNT_Info,8,FALSE)</f>
        <v>2</v>
      </c>
    </row>
    <row r="64" spans="2:24" hidden="1" x14ac:dyDescent="0.25">
      <c r="B64" t="s">
        <v>25</v>
      </c>
      <c r="C64" t="s">
        <v>3</v>
      </c>
      <c r="D64" t="s">
        <v>4</v>
      </c>
      <c r="J64" s="11" t="s">
        <v>5</v>
      </c>
      <c r="K64" s="11" t="s">
        <v>85</v>
      </c>
      <c r="L64" s="11">
        <v>7</v>
      </c>
      <c r="M64" s="11" t="s">
        <v>48</v>
      </c>
      <c r="N64" s="11">
        <v>1</v>
      </c>
      <c r="O64" s="11">
        <v>1</v>
      </c>
      <c r="P64" s="11" t="s">
        <v>48</v>
      </c>
      <c r="Q64" s="11">
        <v>2</v>
      </c>
      <c r="R64" s="11" t="s">
        <v>48</v>
      </c>
      <c r="S64" s="11" t="s">
        <v>48</v>
      </c>
      <c r="U64" s="20"/>
    </row>
    <row r="65" spans="2:22" hidden="1" x14ac:dyDescent="0.25">
      <c r="B65" t="s">
        <v>26</v>
      </c>
      <c r="C65" t="s">
        <v>3</v>
      </c>
      <c r="D65" t="s">
        <v>4</v>
      </c>
      <c r="J65" s="11" t="s">
        <v>86</v>
      </c>
      <c r="K65" s="11" t="s">
        <v>87</v>
      </c>
      <c r="L65" s="11">
        <v>5</v>
      </c>
      <c r="M65" s="11" t="s">
        <v>48</v>
      </c>
      <c r="N65" s="11">
        <v>3</v>
      </c>
      <c r="O65" s="11">
        <v>4</v>
      </c>
      <c r="P65" s="11" t="s">
        <v>48</v>
      </c>
      <c r="Q65" s="11">
        <v>7</v>
      </c>
      <c r="R65" s="11" t="s">
        <v>48</v>
      </c>
      <c r="S65" s="11" t="s">
        <v>55</v>
      </c>
      <c r="U65" s="20" t="s">
        <v>488</v>
      </c>
      <c r="V65" s="20" t="str">
        <f>VLOOKUP(Land,Fdx_transit,2,0)</f>
        <v>2 - 3</v>
      </c>
    </row>
    <row r="66" spans="2:22" hidden="1" x14ac:dyDescent="0.25">
      <c r="B66" t="s">
        <v>27</v>
      </c>
      <c r="C66" t="s">
        <v>7</v>
      </c>
      <c r="J66" s="11" t="s">
        <v>88</v>
      </c>
      <c r="K66" s="11" t="s">
        <v>89</v>
      </c>
      <c r="L66" s="11">
        <v>6</v>
      </c>
      <c r="M66" s="11" t="s">
        <v>48</v>
      </c>
      <c r="N66" s="11">
        <v>3</v>
      </c>
      <c r="O66" s="11">
        <v>4</v>
      </c>
      <c r="P66" s="11" t="s">
        <v>48</v>
      </c>
      <c r="Q66" s="11">
        <v>5</v>
      </c>
      <c r="R66" s="11" t="s">
        <v>48</v>
      </c>
      <c r="S66" s="11" t="s">
        <v>48</v>
      </c>
      <c r="U66" s="20" t="s">
        <v>489</v>
      </c>
      <c r="V66" s="20" t="str">
        <f>VLOOKUP(Land,Fdx_transit,3,0)</f>
        <v>5 - 6</v>
      </c>
    </row>
    <row r="67" spans="2:22" hidden="1" x14ac:dyDescent="0.25">
      <c r="B67" t="s">
        <v>28</v>
      </c>
      <c r="C67" t="s">
        <v>3</v>
      </c>
      <c r="D67" t="s">
        <v>4</v>
      </c>
      <c r="J67" s="11" t="s">
        <v>90</v>
      </c>
      <c r="K67" s="11" t="s">
        <v>91</v>
      </c>
      <c r="L67" s="11">
        <v>4</v>
      </c>
      <c r="M67" s="11" t="s">
        <v>48</v>
      </c>
      <c r="N67" s="11">
        <v>2</v>
      </c>
      <c r="O67" s="11">
        <v>2</v>
      </c>
      <c r="P67" s="11" t="s">
        <v>48</v>
      </c>
      <c r="Q67" s="11">
        <v>5</v>
      </c>
      <c r="R67" s="11" t="s">
        <v>48</v>
      </c>
      <c r="S67" s="11" t="s">
        <v>55</v>
      </c>
    </row>
    <row r="68" spans="2:22" hidden="1" x14ac:dyDescent="0.25">
      <c r="B68" t="s">
        <v>29</v>
      </c>
      <c r="C68" t="s">
        <v>3</v>
      </c>
      <c r="D68" t="s">
        <v>4</v>
      </c>
      <c r="J68" s="11" t="s">
        <v>92</v>
      </c>
      <c r="K68" s="11" t="s">
        <v>93</v>
      </c>
      <c r="L68" s="11">
        <v>4</v>
      </c>
      <c r="M68" s="11" t="s">
        <v>48</v>
      </c>
      <c r="N68" s="11">
        <v>4</v>
      </c>
      <c r="O68" s="11">
        <v>4</v>
      </c>
      <c r="P68" s="11" t="s">
        <v>48</v>
      </c>
      <c r="Q68" s="11">
        <v>6</v>
      </c>
      <c r="R68" s="11" t="s">
        <v>48</v>
      </c>
      <c r="S68" s="11" t="s">
        <v>48</v>
      </c>
    </row>
    <row r="69" spans="2:22" hidden="1" x14ac:dyDescent="0.25">
      <c r="B69" t="s">
        <v>30</v>
      </c>
      <c r="C69" t="s">
        <v>3</v>
      </c>
      <c r="D69" t="s">
        <v>4</v>
      </c>
      <c r="J69" s="11" t="s">
        <v>94</v>
      </c>
      <c r="K69" s="11" t="s">
        <v>95</v>
      </c>
      <c r="L69" s="11">
        <v>5</v>
      </c>
      <c r="M69" s="11" t="s">
        <v>48</v>
      </c>
      <c r="N69" s="11">
        <v>5</v>
      </c>
      <c r="O69" s="11">
        <v>5</v>
      </c>
      <c r="P69" s="11" t="s">
        <v>48</v>
      </c>
      <c r="Q69" s="11">
        <v>10</v>
      </c>
      <c r="R69" s="11" t="s">
        <v>48</v>
      </c>
      <c r="S69" s="11" t="s">
        <v>48</v>
      </c>
    </row>
    <row r="70" spans="2:22" hidden="1" x14ac:dyDescent="0.25">
      <c r="B70" t="s">
        <v>31</v>
      </c>
      <c r="C70" t="s">
        <v>7</v>
      </c>
      <c r="J70" s="11" t="s">
        <v>96</v>
      </c>
      <c r="K70" s="11" t="s">
        <v>97</v>
      </c>
      <c r="L70" s="11">
        <v>9</v>
      </c>
      <c r="M70" s="11" t="s">
        <v>48</v>
      </c>
      <c r="N70" s="11">
        <v>2</v>
      </c>
      <c r="O70" s="11">
        <v>3</v>
      </c>
      <c r="P70" s="11" t="s">
        <v>48</v>
      </c>
      <c r="Q70" s="11">
        <v>6</v>
      </c>
      <c r="R70" s="11" t="s">
        <v>48</v>
      </c>
      <c r="S70" s="11" t="s">
        <v>48</v>
      </c>
    </row>
    <row r="71" spans="2:22" hidden="1" x14ac:dyDescent="0.25">
      <c r="B71" t="s">
        <v>32</v>
      </c>
      <c r="C71" t="s">
        <v>7</v>
      </c>
      <c r="J71" s="11" t="s">
        <v>98</v>
      </c>
      <c r="K71" s="11" t="s">
        <v>99</v>
      </c>
      <c r="L71" s="11">
        <v>6</v>
      </c>
      <c r="M71" s="11" t="s">
        <v>48</v>
      </c>
      <c r="N71" s="11">
        <v>3</v>
      </c>
      <c r="O71" s="11">
        <v>3</v>
      </c>
      <c r="P71" s="11" t="s">
        <v>48</v>
      </c>
      <c r="Q71" s="11">
        <v>5</v>
      </c>
      <c r="R71" s="11" t="s">
        <v>48</v>
      </c>
      <c r="S71" s="11" t="s">
        <v>48</v>
      </c>
    </row>
    <row r="72" spans="2:22" hidden="1" x14ac:dyDescent="0.25">
      <c r="B72" t="s">
        <v>33</v>
      </c>
      <c r="C72" t="s">
        <v>7</v>
      </c>
      <c r="J72" s="11" t="s">
        <v>100</v>
      </c>
      <c r="K72" s="11" t="s">
        <v>101</v>
      </c>
      <c r="L72" s="11">
        <v>5</v>
      </c>
      <c r="M72" s="11" t="s">
        <v>48</v>
      </c>
      <c r="N72" s="11" t="s">
        <v>102</v>
      </c>
      <c r="O72" s="11" t="s">
        <v>102</v>
      </c>
      <c r="P72" s="11" t="s">
        <v>48</v>
      </c>
      <c r="Q72" s="11" t="s">
        <v>103</v>
      </c>
      <c r="R72" s="11" t="s">
        <v>48</v>
      </c>
      <c r="S72" s="11" t="s">
        <v>48</v>
      </c>
    </row>
    <row r="73" spans="2:22" hidden="1" x14ac:dyDescent="0.25">
      <c r="B73" t="s">
        <v>34</v>
      </c>
      <c r="C73" t="s">
        <v>3</v>
      </c>
      <c r="D73" t="s">
        <v>8</v>
      </c>
      <c r="J73" s="11" t="s">
        <v>104</v>
      </c>
      <c r="K73" s="11" t="s">
        <v>105</v>
      </c>
      <c r="L73" s="11">
        <v>3</v>
      </c>
      <c r="M73" s="11" t="s">
        <v>48</v>
      </c>
      <c r="N73" s="11">
        <v>3</v>
      </c>
      <c r="O73" s="11">
        <v>4</v>
      </c>
      <c r="P73" s="11" t="s">
        <v>48</v>
      </c>
      <c r="Q73" s="11">
        <v>5</v>
      </c>
      <c r="R73" s="11" t="s">
        <v>48</v>
      </c>
      <c r="S73" s="11" t="s">
        <v>48</v>
      </c>
    </row>
    <row r="74" spans="2:22" hidden="1" x14ac:dyDescent="0.25">
      <c r="B74" t="s">
        <v>35</v>
      </c>
      <c r="C74" t="s">
        <v>7</v>
      </c>
      <c r="D74" t="s">
        <v>4</v>
      </c>
      <c r="J74" s="11" t="s">
        <v>106</v>
      </c>
      <c r="K74" s="11" t="s">
        <v>107</v>
      </c>
      <c r="L74" s="11">
        <v>9</v>
      </c>
      <c r="M74" s="11" t="s">
        <v>48</v>
      </c>
      <c r="N74" s="11">
        <v>1</v>
      </c>
      <c r="O74" s="11">
        <v>1</v>
      </c>
      <c r="P74" s="11" t="s">
        <v>48</v>
      </c>
      <c r="Q74" s="11">
        <v>4</v>
      </c>
      <c r="R74" s="11" t="s">
        <v>48</v>
      </c>
      <c r="S74" s="11" t="s">
        <v>48</v>
      </c>
    </row>
    <row r="75" spans="2:22" hidden="1" x14ac:dyDescent="0.25">
      <c r="J75" s="11" t="s">
        <v>108</v>
      </c>
      <c r="K75" s="11" t="s">
        <v>109</v>
      </c>
      <c r="L75" s="11">
        <v>6</v>
      </c>
      <c r="M75" s="11" t="s">
        <v>48</v>
      </c>
      <c r="N75" s="11">
        <v>2</v>
      </c>
      <c r="O75" s="11">
        <v>3</v>
      </c>
      <c r="P75" s="11" t="s">
        <v>48</v>
      </c>
      <c r="Q75" s="11">
        <v>4</v>
      </c>
      <c r="R75" s="11" t="s">
        <v>48</v>
      </c>
      <c r="S75" s="11" t="s">
        <v>48</v>
      </c>
    </row>
    <row r="76" spans="2:22" hidden="1" x14ac:dyDescent="0.25">
      <c r="J76" s="11" t="s">
        <v>110</v>
      </c>
      <c r="K76" s="11" t="s">
        <v>111</v>
      </c>
      <c r="L76" s="11">
        <v>6</v>
      </c>
      <c r="M76" s="11" t="s">
        <v>48</v>
      </c>
      <c r="N76" s="11">
        <v>5</v>
      </c>
      <c r="O76" s="11">
        <v>5</v>
      </c>
      <c r="P76" s="11" t="s">
        <v>48</v>
      </c>
      <c r="Q76" s="11">
        <v>6</v>
      </c>
      <c r="R76" s="11" t="s">
        <v>48</v>
      </c>
      <c r="S76" s="11" t="s">
        <v>48</v>
      </c>
    </row>
    <row r="77" spans="2:22" hidden="1" x14ac:dyDescent="0.25">
      <c r="J77" s="11" t="s">
        <v>112</v>
      </c>
      <c r="K77" s="11" t="s">
        <v>113</v>
      </c>
      <c r="L77" s="11">
        <v>6</v>
      </c>
      <c r="M77" s="11" t="s">
        <v>48</v>
      </c>
      <c r="N77" s="11">
        <v>2</v>
      </c>
      <c r="O77" s="11">
        <v>7</v>
      </c>
      <c r="P77" s="11" t="s">
        <v>48</v>
      </c>
      <c r="Q77" s="11">
        <v>8</v>
      </c>
      <c r="R77" s="11" t="s">
        <v>48</v>
      </c>
      <c r="S77" s="11" t="s">
        <v>48</v>
      </c>
    </row>
    <row r="78" spans="2:22" hidden="1" x14ac:dyDescent="0.25">
      <c r="J78" s="11" t="s">
        <v>6</v>
      </c>
      <c r="K78" s="11" t="s">
        <v>114</v>
      </c>
      <c r="L78" s="11">
        <v>2</v>
      </c>
      <c r="M78" s="11" t="s">
        <v>48</v>
      </c>
      <c r="N78" s="11"/>
      <c r="O78" s="11"/>
      <c r="P78" s="11" t="s">
        <v>48</v>
      </c>
      <c r="Q78" s="11"/>
      <c r="R78" s="11" t="s">
        <v>48</v>
      </c>
      <c r="S78" s="11" t="s">
        <v>48</v>
      </c>
    </row>
    <row r="79" spans="2:22" hidden="1" x14ac:dyDescent="0.25">
      <c r="J79" s="11" t="s">
        <v>115</v>
      </c>
      <c r="K79" s="11" t="s">
        <v>116</v>
      </c>
      <c r="L79" s="11">
        <v>6</v>
      </c>
      <c r="M79" s="11" t="s">
        <v>48</v>
      </c>
      <c r="N79" s="11">
        <v>6</v>
      </c>
      <c r="O79" s="11">
        <v>7</v>
      </c>
      <c r="P79" s="11" t="s">
        <v>48</v>
      </c>
      <c r="Q79" s="11">
        <v>7</v>
      </c>
      <c r="R79" s="11" t="s">
        <v>48</v>
      </c>
      <c r="S79" s="11" t="s">
        <v>55</v>
      </c>
    </row>
    <row r="80" spans="2:22" hidden="1" x14ac:dyDescent="0.25">
      <c r="J80" s="11" t="s">
        <v>117</v>
      </c>
      <c r="K80" s="11" t="s">
        <v>118</v>
      </c>
      <c r="L80" s="11">
        <v>4</v>
      </c>
      <c r="M80" s="11" t="s">
        <v>48</v>
      </c>
      <c r="N80" s="11">
        <v>2</v>
      </c>
      <c r="O80" s="11">
        <v>4</v>
      </c>
      <c r="P80" s="11" t="s">
        <v>48</v>
      </c>
      <c r="Q80" s="11">
        <v>7</v>
      </c>
      <c r="R80" s="11" t="s">
        <v>48</v>
      </c>
      <c r="S80" s="11" t="s">
        <v>55</v>
      </c>
    </row>
    <row r="81" spans="10:19" hidden="1" x14ac:dyDescent="0.25">
      <c r="J81" s="11" t="s">
        <v>119</v>
      </c>
      <c r="K81" s="11" t="s">
        <v>120</v>
      </c>
      <c r="L81" s="11">
        <v>6</v>
      </c>
      <c r="M81" s="11" t="s">
        <v>48</v>
      </c>
      <c r="N81" s="11">
        <v>3</v>
      </c>
      <c r="O81" s="11">
        <v>3</v>
      </c>
      <c r="P81" s="11" t="s">
        <v>48</v>
      </c>
      <c r="Q81" s="11">
        <v>8</v>
      </c>
      <c r="R81" s="11" t="s">
        <v>48</v>
      </c>
      <c r="S81" s="11" t="s">
        <v>48</v>
      </c>
    </row>
    <row r="82" spans="10:19" hidden="1" x14ac:dyDescent="0.25">
      <c r="J82" s="11" t="s">
        <v>121</v>
      </c>
      <c r="K82" s="11" t="s">
        <v>122</v>
      </c>
      <c r="L82" s="11">
        <v>6</v>
      </c>
      <c r="M82" s="11" t="s">
        <v>48</v>
      </c>
      <c r="N82" s="11">
        <v>2</v>
      </c>
      <c r="O82" s="11">
        <v>3</v>
      </c>
      <c r="P82" s="11" t="s">
        <v>48</v>
      </c>
      <c r="Q82" s="11">
        <v>4</v>
      </c>
      <c r="R82" s="11" t="s">
        <v>48</v>
      </c>
      <c r="S82" s="11" t="s">
        <v>48</v>
      </c>
    </row>
    <row r="83" spans="10:19" hidden="1" x14ac:dyDescent="0.25">
      <c r="J83" s="11" t="s">
        <v>123</v>
      </c>
      <c r="K83" s="11" t="s">
        <v>124</v>
      </c>
      <c r="L83" s="11">
        <v>5</v>
      </c>
      <c r="M83" s="11" t="s">
        <v>48</v>
      </c>
      <c r="N83" s="11">
        <v>2</v>
      </c>
      <c r="O83" s="11">
        <v>3</v>
      </c>
      <c r="P83" s="11" t="s">
        <v>48</v>
      </c>
      <c r="Q83" s="11">
        <v>5</v>
      </c>
      <c r="R83" s="11" t="s">
        <v>48</v>
      </c>
      <c r="S83" s="11" t="s">
        <v>48</v>
      </c>
    </row>
    <row r="84" spans="10:19" hidden="1" x14ac:dyDescent="0.25">
      <c r="J84" s="11" t="s">
        <v>9</v>
      </c>
      <c r="K84" s="11" t="s">
        <v>125</v>
      </c>
      <c r="L84" s="11">
        <v>3</v>
      </c>
      <c r="M84" s="11" t="s">
        <v>48</v>
      </c>
      <c r="N84" s="11">
        <v>3</v>
      </c>
      <c r="O84" s="11" t="s">
        <v>102</v>
      </c>
      <c r="P84" s="11" t="s">
        <v>48</v>
      </c>
      <c r="Q84" s="11" t="s">
        <v>126</v>
      </c>
      <c r="R84" s="11" t="s">
        <v>48</v>
      </c>
      <c r="S84" s="11" t="s">
        <v>48</v>
      </c>
    </row>
    <row r="85" spans="10:19" hidden="1" x14ac:dyDescent="0.25">
      <c r="J85" s="11" t="s">
        <v>127</v>
      </c>
      <c r="K85" s="11" t="s">
        <v>128</v>
      </c>
      <c r="L85" s="11">
        <v>6</v>
      </c>
      <c r="M85" s="11" t="s">
        <v>48</v>
      </c>
      <c r="N85" s="11">
        <v>5</v>
      </c>
      <c r="O85" s="11">
        <v>6</v>
      </c>
      <c r="P85" s="11" t="s">
        <v>48</v>
      </c>
      <c r="Q85" s="11">
        <v>8</v>
      </c>
      <c r="R85" s="11" t="s">
        <v>48</v>
      </c>
      <c r="S85" s="11" t="s">
        <v>55</v>
      </c>
    </row>
    <row r="86" spans="10:19" hidden="1" x14ac:dyDescent="0.25">
      <c r="J86" s="11" t="s">
        <v>129</v>
      </c>
      <c r="K86" s="11" t="s">
        <v>130</v>
      </c>
      <c r="L86" s="11">
        <v>6</v>
      </c>
      <c r="M86" s="11" t="s">
        <v>48</v>
      </c>
      <c r="N86" s="11">
        <v>6</v>
      </c>
      <c r="O86" s="11">
        <v>6</v>
      </c>
      <c r="P86" s="11" t="s">
        <v>48</v>
      </c>
      <c r="Q86" s="11">
        <v>6</v>
      </c>
      <c r="R86" s="11" t="s">
        <v>48</v>
      </c>
      <c r="S86" s="11" t="s">
        <v>55</v>
      </c>
    </row>
    <row r="87" spans="10:19" hidden="1" x14ac:dyDescent="0.25">
      <c r="J87" s="11" t="s">
        <v>131</v>
      </c>
      <c r="K87" s="11" t="s">
        <v>132</v>
      </c>
      <c r="L87" s="11">
        <v>5</v>
      </c>
      <c r="M87" s="11" t="s">
        <v>48</v>
      </c>
      <c r="N87" s="11">
        <v>2</v>
      </c>
      <c r="O87" s="11">
        <v>2</v>
      </c>
      <c r="P87" s="11" t="s">
        <v>48</v>
      </c>
      <c r="Q87" s="11">
        <v>8</v>
      </c>
      <c r="R87" s="11" t="s">
        <v>48</v>
      </c>
      <c r="S87" s="11" t="s">
        <v>48</v>
      </c>
    </row>
    <row r="88" spans="10:19" hidden="1" x14ac:dyDescent="0.25">
      <c r="J88" s="11" t="s">
        <v>133</v>
      </c>
      <c r="K88" s="11" t="s">
        <v>134</v>
      </c>
      <c r="L88" s="11">
        <v>6</v>
      </c>
      <c r="M88" s="11" t="s">
        <v>48</v>
      </c>
      <c r="N88" s="11">
        <v>4</v>
      </c>
      <c r="O88" s="11">
        <v>4</v>
      </c>
      <c r="P88" s="11" t="s">
        <v>48</v>
      </c>
      <c r="Q88" s="11">
        <v>4</v>
      </c>
      <c r="R88" s="11" t="s">
        <v>48</v>
      </c>
      <c r="S88" s="11" t="s">
        <v>48</v>
      </c>
    </row>
    <row r="89" spans="10:19" hidden="1" x14ac:dyDescent="0.25">
      <c r="J89" s="11" t="s">
        <v>135</v>
      </c>
      <c r="K89" s="11" t="s">
        <v>136</v>
      </c>
      <c r="L89" s="11">
        <v>6</v>
      </c>
      <c r="M89" s="11" t="s">
        <v>48</v>
      </c>
      <c r="N89" s="11">
        <v>3</v>
      </c>
      <c r="O89" s="11">
        <v>4</v>
      </c>
      <c r="P89" s="11" t="s">
        <v>48</v>
      </c>
      <c r="Q89" s="11">
        <v>6</v>
      </c>
      <c r="R89" s="11" t="s">
        <v>48</v>
      </c>
      <c r="S89" s="11" t="s">
        <v>55</v>
      </c>
    </row>
    <row r="90" spans="10:19" hidden="1" x14ac:dyDescent="0.25">
      <c r="J90" s="11" t="s">
        <v>137</v>
      </c>
      <c r="K90" s="11" t="s">
        <v>138</v>
      </c>
      <c r="L90" s="11">
        <v>5</v>
      </c>
      <c r="M90" s="11" t="s">
        <v>48</v>
      </c>
      <c r="N90" s="11">
        <v>2</v>
      </c>
      <c r="O90" s="11">
        <v>2</v>
      </c>
      <c r="P90" s="11" t="s">
        <v>48</v>
      </c>
      <c r="Q90" s="11">
        <v>7</v>
      </c>
      <c r="R90" s="11" t="s">
        <v>48</v>
      </c>
      <c r="S90" s="11" t="s">
        <v>48</v>
      </c>
    </row>
    <row r="91" spans="10:19" hidden="1" x14ac:dyDescent="0.25">
      <c r="J91" s="11" t="s">
        <v>139</v>
      </c>
      <c r="K91" s="11" t="s">
        <v>140</v>
      </c>
      <c r="L91" s="11">
        <v>6</v>
      </c>
      <c r="M91" s="11" t="s">
        <v>48</v>
      </c>
      <c r="N91" s="11">
        <v>4</v>
      </c>
      <c r="O91" s="11">
        <v>6</v>
      </c>
      <c r="P91" s="11" t="s">
        <v>48</v>
      </c>
      <c r="Q91" s="11">
        <v>6</v>
      </c>
      <c r="R91" s="11" t="s">
        <v>48</v>
      </c>
      <c r="S91" s="11" t="s">
        <v>48</v>
      </c>
    </row>
    <row r="92" spans="10:19" hidden="1" x14ac:dyDescent="0.25">
      <c r="J92" s="11" t="s">
        <v>10</v>
      </c>
      <c r="K92" s="11" t="s">
        <v>141</v>
      </c>
      <c r="L92" s="11">
        <v>9</v>
      </c>
      <c r="M92" s="11" t="s">
        <v>48</v>
      </c>
      <c r="N92" s="11">
        <v>2</v>
      </c>
      <c r="O92" s="11">
        <v>2</v>
      </c>
      <c r="P92" s="11" t="s">
        <v>48</v>
      </c>
      <c r="Q92" s="11">
        <v>3</v>
      </c>
      <c r="R92" s="11" t="s">
        <v>48</v>
      </c>
      <c r="S92" s="11" t="s">
        <v>48</v>
      </c>
    </row>
    <row r="93" spans="10:19" hidden="1" x14ac:dyDescent="0.25">
      <c r="J93" s="11" t="s">
        <v>142</v>
      </c>
      <c r="K93" s="11" t="s">
        <v>143</v>
      </c>
      <c r="L93" s="11">
        <v>4</v>
      </c>
      <c r="M93" s="11" t="s">
        <v>48</v>
      </c>
      <c r="N93" s="11" t="s">
        <v>144</v>
      </c>
      <c r="O93" s="11">
        <v>6</v>
      </c>
      <c r="P93" s="11" t="s">
        <v>48</v>
      </c>
      <c r="Q93" s="11">
        <v>8</v>
      </c>
      <c r="R93" s="11" t="s">
        <v>48</v>
      </c>
      <c r="S93" s="11" t="s">
        <v>55</v>
      </c>
    </row>
    <row r="94" spans="10:19" hidden="1" x14ac:dyDescent="0.25">
      <c r="J94" s="11" t="s">
        <v>145</v>
      </c>
      <c r="K94" s="11" t="s">
        <v>146</v>
      </c>
      <c r="L94" s="11">
        <v>4</v>
      </c>
      <c r="M94" s="11" t="s">
        <v>48</v>
      </c>
      <c r="N94" s="11">
        <v>2</v>
      </c>
      <c r="O94" s="11">
        <v>2</v>
      </c>
      <c r="P94" s="11" t="s">
        <v>48</v>
      </c>
      <c r="Q94" s="11">
        <v>5</v>
      </c>
      <c r="R94" s="11" t="s">
        <v>48</v>
      </c>
      <c r="S94" s="11" t="s">
        <v>48</v>
      </c>
    </row>
    <row r="95" spans="10:19" hidden="1" x14ac:dyDescent="0.25">
      <c r="J95" s="11" t="s">
        <v>11</v>
      </c>
      <c r="K95" s="11" t="s">
        <v>147</v>
      </c>
      <c r="L95" s="11">
        <v>9</v>
      </c>
      <c r="M95" s="11" t="s">
        <v>48</v>
      </c>
      <c r="N95" s="11">
        <v>1</v>
      </c>
      <c r="O95" s="11">
        <v>1</v>
      </c>
      <c r="P95" s="11" t="s">
        <v>48</v>
      </c>
      <c r="Q95" s="11">
        <v>2</v>
      </c>
      <c r="R95" s="11" t="s">
        <v>48</v>
      </c>
      <c r="S95" s="11" t="s">
        <v>48</v>
      </c>
    </row>
    <row r="96" spans="10:19" hidden="1" x14ac:dyDescent="0.25">
      <c r="J96" s="11" t="s">
        <v>12</v>
      </c>
      <c r="K96" s="11" t="s">
        <v>148</v>
      </c>
      <c r="L96" s="11">
        <v>10</v>
      </c>
      <c r="M96" s="11" t="s">
        <v>48</v>
      </c>
      <c r="N96" s="11">
        <v>1</v>
      </c>
      <c r="O96" s="11">
        <v>1</v>
      </c>
      <c r="P96" s="11" t="s">
        <v>48</v>
      </c>
      <c r="Q96" s="11">
        <v>2</v>
      </c>
      <c r="R96" s="11" t="s">
        <v>48</v>
      </c>
      <c r="S96" s="11" t="s">
        <v>48</v>
      </c>
    </row>
    <row r="97" spans="10:19" hidden="1" x14ac:dyDescent="0.25">
      <c r="J97" s="11" t="s">
        <v>149</v>
      </c>
      <c r="K97" s="11" t="s">
        <v>150</v>
      </c>
      <c r="L97" s="11">
        <v>6</v>
      </c>
      <c r="M97" s="11" t="s">
        <v>48</v>
      </c>
      <c r="N97" s="11">
        <v>6</v>
      </c>
      <c r="O97" s="11">
        <v>6</v>
      </c>
      <c r="P97" s="11" t="s">
        <v>48</v>
      </c>
      <c r="Q97" s="11">
        <v>7</v>
      </c>
      <c r="R97" s="11" t="s">
        <v>48</v>
      </c>
      <c r="S97" s="11" t="s">
        <v>48</v>
      </c>
    </row>
    <row r="98" spans="10:19" hidden="1" x14ac:dyDescent="0.25">
      <c r="J98" s="11" t="s">
        <v>151</v>
      </c>
      <c r="K98" s="11" t="s">
        <v>152</v>
      </c>
      <c r="L98" s="11">
        <v>4</v>
      </c>
      <c r="M98" s="11" t="s">
        <v>48</v>
      </c>
      <c r="N98" s="11">
        <v>5</v>
      </c>
      <c r="O98" s="11">
        <v>7</v>
      </c>
      <c r="P98" s="11" t="s">
        <v>48</v>
      </c>
      <c r="Q98" s="11">
        <v>5</v>
      </c>
      <c r="R98" s="11" t="s">
        <v>48</v>
      </c>
      <c r="S98" s="11" t="s">
        <v>55</v>
      </c>
    </row>
    <row r="99" spans="10:19" hidden="1" x14ac:dyDescent="0.25">
      <c r="J99" s="11" t="s">
        <v>153</v>
      </c>
      <c r="K99" s="11" t="s">
        <v>154</v>
      </c>
      <c r="L99" s="11">
        <v>4</v>
      </c>
      <c r="M99" s="11" t="s">
        <v>48</v>
      </c>
      <c r="N99" s="11">
        <v>3</v>
      </c>
      <c r="O99" s="11">
        <v>3</v>
      </c>
      <c r="P99" s="11" t="s">
        <v>48</v>
      </c>
      <c r="Q99" s="11">
        <v>5</v>
      </c>
      <c r="R99" s="11" t="s">
        <v>48</v>
      </c>
      <c r="S99" s="11" t="s">
        <v>48</v>
      </c>
    </row>
    <row r="100" spans="10:19" hidden="1" x14ac:dyDescent="0.25">
      <c r="J100" s="11" t="s">
        <v>155</v>
      </c>
      <c r="K100" s="11" t="s">
        <v>156</v>
      </c>
      <c r="L100" s="11">
        <v>5</v>
      </c>
      <c r="M100" s="11" t="s">
        <v>48</v>
      </c>
      <c r="N100" s="11" t="s">
        <v>157</v>
      </c>
      <c r="O100" s="11">
        <v>5</v>
      </c>
      <c r="P100" s="11" t="s">
        <v>48</v>
      </c>
      <c r="Q100" s="11" t="s">
        <v>158</v>
      </c>
      <c r="R100" s="11" t="s">
        <v>48</v>
      </c>
      <c r="S100" s="11" t="s">
        <v>48</v>
      </c>
    </row>
    <row r="101" spans="10:19" hidden="1" x14ac:dyDescent="0.25">
      <c r="J101" s="11" t="s">
        <v>159</v>
      </c>
      <c r="K101" s="11" t="s">
        <v>160</v>
      </c>
      <c r="L101" s="11">
        <v>4</v>
      </c>
      <c r="M101" s="11" t="s">
        <v>48</v>
      </c>
      <c r="N101" s="11">
        <v>2</v>
      </c>
      <c r="O101" s="11">
        <v>3</v>
      </c>
      <c r="P101" s="11" t="s">
        <v>48</v>
      </c>
      <c r="Q101" s="11">
        <v>4</v>
      </c>
      <c r="R101" s="11" t="s">
        <v>48</v>
      </c>
      <c r="S101" s="11" t="s">
        <v>48</v>
      </c>
    </row>
    <row r="102" spans="10:19" hidden="1" x14ac:dyDescent="0.25">
      <c r="J102" s="11" t="s">
        <v>161</v>
      </c>
      <c r="K102" s="11" t="s">
        <v>162</v>
      </c>
      <c r="L102" s="11">
        <v>5</v>
      </c>
      <c r="M102" s="11" t="s">
        <v>48</v>
      </c>
      <c r="N102" s="11">
        <v>3</v>
      </c>
      <c r="O102" s="11">
        <v>5</v>
      </c>
      <c r="P102" s="11" t="s">
        <v>48</v>
      </c>
      <c r="Q102" s="11">
        <v>7</v>
      </c>
      <c r="R102" s="11" t="s">
        <v>48</v>
      </c>
      <c r="S102" s="11" t="s">
        <v>48</v>
      </c>
    </row>
    <row r="103" spans="10:19" hidden="1" x14ac:dyDescent="0.25">
      <c r="J103" s="11" t="s">
        <v>163</v>
      </c>
      <c r="K103" s="11" t="s">
        <v>164</v>
      </c>
      <c r="L103" s="11">
        <v>6</v>
      </c>
      <c r="M103" s="11" t="s">
        <v>48</v>
      </c>
      <c r="N103" s="11">
        <v>4</v>
      </c>
      <c r="O103" s="11">
        <v>4</v>
      </c>
      <c r="P103" s="11" t="s">
        <v>48</v>
      </c>
      <c r="Q103" s="11">
        <v>5</v>
      </c>
      <c r="R103" s="11" t="s">
        <v>48</v>
      </c>
      <c r="S103" s="11" t="s">
        <v>48</v>
      </c>
    </row>
    <row r="104" spans="10:19" hidden="1" x14ac:dyDescent="0.25">
      <c r="J104" s="11" t="s">
        <v>165</v>
      </c>
      <c r="K104" s="11" t="s">
        <v>166</v>
      </c>
      <c r="L104" s="11">
        <v>6</v>
      </c>
      <c r="M104" s="11" t="s">
        <v>48</v>
      </c>
      <c r="N104" s="11">
        <v>5</v>
      </c>
      <c r="O104" s="11">
        <v>5</v>
      </c>
      <c r="P104" s="11" t="s">
        <v>48</v>
      </c>
      <c r="Q104" s="11">
        <v>6</v>
      </c>
      <c r="R104" s="11" t="s">
        <v>48</v>
      </c>
      <c r="S104" s="11" t="s">
        <v>55</v>
      </c>
    </row>
    <row r="105" spans="10:19" hidden="1" x14ac:dyDescent="0.25">
      <c r="J105" s="11" t="s">
        <v>167</v>
      </c>
      <c r="K105" s="11" t="s">
        <v>168</v>
      </c>
      <c r="L105" s="11">
        <v>9</v>
      </c>
      <c r="M105" s="11" t="s">
        <v>48</v>
      </c>
      <c r="N105" s="11">
        <v>1</v>
      </c>
      <c r="O105" s="11">
        <v>1</v>
      </c>
      <c r="P105" s="11" t="s">
        <v>48</v>
      </c>
      <c r="Q105" s="11">
        <v>3</v>
      </c>
      <c r="R105" s="11" t="s">
        <v>48</v>
      </c>
      <c r="S105" s="11" t="s">
        <v>48</v>
      </c>
    </row>
    <row r="106" spans="10:19" hidden="1" x14ac:dyDescent="0.25">
      <c r="J106" s="11" t="s">
        <v>169</v>
      </c>
      <c r="K106" s="11" t="s">
        <v>170</v>
      </c>
      <c r="L106" s="11">
        <v>6</v>
      </c>
      <c r="M106" s="11" t="s">
        <v>48</v>
      </c>
      <c r="N106" s="11">
        <v>2</v>
      </c>
      <c r="O106" s="11">
        <v>3</v>
      </c>
      <c r="P106" s="11" t="s">
        <v>48</v>
      </c>
      <c r="Q106" s="11">
        <v>4</v>
      </c>
      <c r="R106" s="11" t="s">
        <v>48</v>
      </c>
      <c r="S106" s="11" t="s">
        <v>48</v>
      </c>
    </row>
    <row r="107" spans="10:19" hidden="1" x14ac:dyDescent="0.25">
      <c r="J107" s="11" t="s">
        <v>171</v>
      </c>
      <c r="K107" s="11" t="s">
        <v>172</v>
      </c>
      <c r="L107" s="11">
        <v>4</v>
      </c>
      <c r="M107" s="11" t="s">
        <v>48</v>
      </c>
      <c r="N107" s="11">
        <v>3</v>
      </c>
      <c r="O107" s="11">
        <v>3</v>
      </c>
      <c r="P107" s="11" t="s">
        <v>48</v>
      </c>
      <c r="Q107" s="11">
        <v>4</v>
      </c>
      <c r="R107" s="11" t="s">
        <v>48</v>
      </c>
      <c r="S107" s="11" t="s">
        <v>55</v>
      </c>
    </row>
    <row r="108" spans="10:19" hidden="1" x14ac:dyDescent="0.25">
      <c r="J108" s="11" t="s">
        <v>173</v>
      </c>
      <c r="K108" s="11" t="s">
        <v>174</v>
      </c>
      <c r="L108" s="11">
        <v>6</v>
      </c>
      <c r="M108" s="11" t="s">
        <v>48</v>
      </c>
      <c r="N108" s="11">
        <v>4</v>
      </c>
      <c r="O108" s="11">
        <v>5</v>
      </c>
      <c r="P108" s="11" t="s">
        <v>48</v>
      </c>
      <c r="Q108" s="11">
        <v>6</v>
      </c>
      <c r="R108" s="11" t="s">
        <v>48</v>
      </c>
      <c r="S108" s="11" t="s">
        <v>48</v>
      </c>
    </row>
    <row r="109" spans="10:19" hidden="1" x14ac:dyDescent="0.25">
      <c r="J109" s="11" t="s">
        <v>13</v>
      </c>
      <c r="K109" s="11" t="s">
        <v>175</v>
      </c>
      <c r="L109" s="11">
        <v>10</v>
      </c>
      <c r="M109" s="11" t="s">
        <v>48</v>
      </c>
      <c r="N109" s="11">
        <v>1</v>
      </c>
      <c r="O109" s="11">
        <v>1</v>
      </c>
      <c r="P109" s="11" t="s">
        <v>48</v>
      </c>
      <c r="Q109" s="11">
        <v>2</v>
      </c>
      <c r="R109" s="11" t="s">
        <v>48</v>
      </c>
      <c r="S109" s="11" t="s">
        <v>48</v>
      </c>
    </row>
    <row r="110" spans="10:19" hidden="1" x14ac:dyDescent="0.25">
      <c r="J110" s="11" t="s">
        <v>14</v>
      </c>
      <c r="K110" s="11" t="s">
        <v>176</v>
      </c>
      <c r="L110" s="11">
        <v>7</v>
      </c>
      <c r="M110" s="11" t="s">
        <v>48</v>
      </c>
      <c r="N110" s="11">
        <v>1</v>
      </c>
      <c r="O110" s="11">
        <v>1</v>
      </c>
      <c r="P110" s="11" t="s">
        <v>48</v>
      </c>
      <c r="Q110" s="11">
        <v>2</v>
      </c>
      <c r="R110" s="11" t="s">
        <v>48</v>
      </c>
      <c r="S110" s="11" t="s">
        <v>48</v>
      </c>
    </row>
    <row r="111" spans="10:19" hidden="1" x14ac:dyDescent="0.25">
      <c r="J111" s="11" t="s">
        <v>177</v>
      </c>
      <c r="K111" s="11" t="s">
        <v>178</v>
      </c>
      <c r="L111" s="11">
        <v>5</v>
      </c>
      <c r="M111" s="11" t="s">
        <v>48</v>
      </c>
      <c r="N111" s="11">
        <v>4</v>
      </c>
      <c r="O111" s="11">
        <v>3</v>
      </c>
      <c r="P111" s="11" t="s">
        <v>48</v>
      </c>
      <c r="Q111" s="11">
        <v>5</v>
      </c>
      <c r="R111" s="11" t="s">
        <v>48</v>
      </c>
      <c r="S111" s="11" t="s">
        <v>48</v>
      </c>
    </row>
    <row r="112" spans="10:19" hidden="1" x14ac:dyDescent="0.25">
      <c r="J112" s="11" t="s">
        <v>179</v>
      </c>
      <c r="K112" s="11" t="s">
        <v>180</v>
      </c>
      <c r="L112" s="11">
        <v>6</v>
      </c>
      <c r="M112" s="11" t="s">
        <v>48</v>
      </c>
      <c r="N112" s="11">
        <v>5</v>
      </c>
      <c r="O112" s="11">
        <v>6</v>
      </c>
      <c r="P112" s="11" t="s">
        <v>48</v>
      </c>
      <c r="Q112" s="11">
        <v>6</v>
      </c>
      <c r="R112" s="11" t="s">
        <v>48</v>
      </c>
      <c r="S112" s="11" t="s">
        <v>48</v>
      </c>
    </row>
    <row r="113" spans="10:19" hidden="1" x14ac:dyDescent="0.25">
      <c r="J113" s="11" t="s">
        <v>181</v>
      </c>
      <c r="K113" s="11" t="s">
        <v>182</v>
      </c>
      <c r="L113" s="11">
        <v>6</v>
      </c>
      <c r="M113" s="11" t="s">
        <v>48</v>
      </c>
      <c r="N113" s="11">
        <v>4</v>
      </c>
      <c r="O113" s="11">
        <v>5</v>
      </c>
      <c r="P113" s="11" t="s">
        <v>48</v>
      </c>
      <c r="Q113" s="11">
        <v>5</v>
      </c>
      <c r="R113" s="11" t="s">
        <v>48</v>
      </c>
      <c r="S113" s="11" t="s">
        <v>48</v>
      </c>
    </row>
    <row r="114" spans="10:19" hidden="1" x14ac:dyDescent="0.25">
      <c r="J114" s="11" t="s">
        <v>183</v>
      </c>
      <c r="K114" s="11" t="s">
        <v>184</v>
      </c>
      <c r="L114" s="11">
        <v>6</v>
      </c>
      <c r="M114" s="11" t="s">
        <v>48</v>
      </c>
      <c r="N114" s="11">
        <v>4</v>
      </c>
      <c r="O114" s="11">
        <v>5</v>
      </c>
      <c r="P114" s="11" t="s">
        <v>48</v>
      </c>
      <c r="Q114" s="11">
        <v>5</v>
      </c>
      <c r="R114" s="11" t="s">
        <v>48</v>
      </c>
      <c r="S114" s="11" t="s">
        <v>48</v>
      </c>
    </row>
    <row r="115" spans="10:19" hidden="1" x14ac:dyDescent="0.25">
      <c r="J115" s="11" t="s">
        <v>185</v>
      </c>
      <c r="K115" s="11" t="s">
        <v>186</v>
      </c>
      <c r="L115" s="11">
        <v>4</v>
      </c>
      <c r="M115" s="11" t="s">
        <v>48</v>
      </c>
      <c r="N115" s="11">
        <v>2</v>
      </c>
      <c r="O115" s="11">
        <v>2</v>
      </c>
      <c r="P115" s="11" t="s">
        <v>48</v>
      </c>
      <c r="Q115" s="11">
        <v>3</v>
      </c>
      <c r="R115" s="11" t="s">
        <v>48</v>
      </c>
      <c r="S115" s="11" t="s">
        <v>48</v>
      </c>
    </row>
    <row r="116" spans="10:19" hidden="1" x14ac:dyDescent="0.25">
      <c r="J116" s="11" t="s">
        <v>15</v>
      </c>
      <c r="K116" s="11" t="s">
        <v>187</v>
      </c>
      <c r="L116" s="11">
        <v>7</v>
      </c>
      <c r="M116" s="11" t="s">
        <v>48</v>
      </c>
      <c r="N116" s="11">
        <v>1</v>
      </c>
      <c r="O116" s="11">
        <v>1</v>
      </c>
      <c r="P116" s="11" t="s">
        <v>48</v>
      </c>
      <c r="Q116" s="11">
        <v>2</v>
      </c>
      <c r="R116" s="11" t="s">
        <v>48</v>
      </c>
      <c r="S116" s="11" t="s">
        <v>48</v>
      </c>
    </row>
    <row r="117" spans="10:19" hidden="1" x14ac:dyDescent="0.25">
      <c r="J117" s="11" t="s">
        <v>188</v>
      </c>
      <c r="K117" s="11" t="s">
        <v>189</v>
      </c>
      <c r="L117" s="11">
        <v>6</v>
      </c>
      <c r="M117" s="11" t="s">
        <v>48</v>
      </c>
      <c r="N117" s="11">
        <v>2</v>
      </c>
      <c r="O117" s="11">
        <v>3</v>
      </c>
      <c r="P117" s="11" t="s">
        <v>48</v>
      </c>
      <c r="Q117" s="11">
        <v>4</v>
      </c>
      <c r="R117" s="11" t="s">
        <v>48</v>
      </c>
      <c r="S117" s="11" t="s">
        <v>48</v>
      </c>
    </row>
    <row r="118" spans="10:19" hidden="1" x14ac:dyDescent="0.25">
      <c r="J118" s="11" t="s">
        <v>190</v>
      </c>
      <c r="K118" s="11" t="s">
        <v>191</v>
      </c>
      <c r="L118" s="11">
        <v>8</v>
      </c>
      <c r="M118" s="11" t="s">
        <v>48</v>
      </c>
      <c r="N118" s="11">
        <v>2</v>
      </c>
      <c r="O118" s="11">
        <v>3</v>
      </c>
      <c r="P118" s="11" t="s">
        <v>48</v>
      </c>
      <c r="Q118" s="11">
        <v>6</v>
      </c>
      <c r="R118" s="11" t="s">
        <v>48</v>
      </c>
      <c r="S118" s="11" t="s">
        <v>48</v>
      </c>
    </row>
    <row r="119" spans="10:19" hidden="1" x14ac:dyDescent="0.25">
      <c r="J119" s="11" t="s">
        <v>16</v>
      </c>
      <c r="K119" s="11" t="s">
        <v>192</v>
      </c>
      <c r="L119" s="11">
        <v>10</v>
      </c>
      <c r="M119" s="11" t="s">
        <v>48</v>
      </c>
      <c r="N119" s="11">
        <v>1</v>
      </c>
      <c r="O119" s="11">
        <v>1</v>
      </c>
      <c r="P119" s="11" t="s">
        <v>48</v>
      </c>
      <c r="Q119" s="11">
        <v>4</v>
      </c>
      <c r="R119" s="11" t="s">
        <v>48</v>
      </c>
      <c r="S119" s="11" t="s">
        <v>48</v>
      </c>
    </row>
    <row r="120" spans="10:19" hidden="1" x14ac:dyDescent="0.25">
      <c r="J120" s="11" t="s">
        <v>193</v>
      </c>
      <c r="K120" s="11" t="s">
        <v>194</v>
      </c>
      <c r="L120" s="11">
        <v>4</v>
      </c>
      <c r="M120" s="11" t="s">
        <v>48</v>
      </c>
      <c r="N120" s="11">
        <v>5</v>
      </c>
      <c r="O120" s="11">
        <v>5</v>
      </c>
      <c r="P120" s="11" t="s">
        <v>48</v>
      </c>
      <c r="Q120" s="11">
        <v>5</v>
      </c>
      <c r="R120" s="11" t="s">
        <v>48</v>
      </c>
      <c r="S120" s="11" t="s">
        <v>55</v>
      </c>
    </row>
    <row r="121" spans="10:19" hidden="1" x14ac:dyDescent="0.25">
      <c r="J121" s="11" t="s">
        <v>195</v>
      </c>
      <c r="K121" s="11" t="s">
        <v>196</v>
      </c>
      <c r="L121" s="11">
        <v>4</v>
      </c>
      <c r="M121" s="11" t="s">
        <v>48</v>
      </c>
      <c r="N121" s="11">
        <v>5</v>
      </c>
      <c r="O121" s="11">
        <v>7</v>
      </c>
      <c r="P121" s="11" t="s">
        <v>48</v>
      </c>
      <c r="Q121" s="11">
        <v>9</v>
      </c>
      <c r="R121" s="11" t="s">
        <v>48</v>
      </c>
      <c r="S121" s="11" t="s">
        <v>55</v>
      </c>
    </row>
    <row r="122" spans="10:19" hidden="1" x14ac:dyDescent="0.25">
      <c r="J122" s="11" t="s">
        <v>197</v>
      </c>
      <c r="K122" s="11" t="s">
        <v>198</v>
      </c>
      <c r="L122" s="11">
        <v>4</v>
      </c>
      <c r="M122" s="11" t="s">
        <v>48</v>
      </c>
      <c r="N122" s="11">
        <v>3</v>
      </c>
      <c r="O122" s="11">
        <v>3</v>
      </c>
      <c r="P122" s="11" t="s">
        <v>48</v>
      </c>
      <c r="Q122" s="11">
        <v>4</v>
      </c>
      <c r="R122" s="11" t="s">
        <v>48</v>
      </c>
      <c r="S122" s="11" t="s">
        <v>48</v>
      </c>
    </row>
    <row r="123" spans="10:19" hidden="1" x14ac:dyDescent="0.25">
      <c r="J123" s="11" t="s">
        <v>199</v>
      </c>
      <c r="K123" s="11" t="s">
        <v>200</v>
      </c>
      <c r="L123" s="11">
        <v>6</v>
      </c>
      <c r="M123" s="11" t="s">
        <v>48</v>
      </c>
      <c r="N123" s="11">
        <v>5</v>
      </c>
      <c r="O123" s="11">
        <v>5</v>
      </c>
      <c r="P123" s="11" t="s">
        <v>48</v>
      </c>
      <c r="Q123" s="11">
        <v>6</v>
      </c>
      <c r="R123" s="11" t="s">
        <v>48</v>
      </c>
      <c r="S123" s="11" t="s">
        <v>48</v>
      </c>
    </row>
    <row r="124" spans="10:19" hidden="1" x14ac:dyDescent="0.25">
      <c r="J124" s="11" t="s">
        <v>201</v>
      </c>
      <c r="K124" s="11" t="s">
        <v>202</v>
      </c>
      <c r="L124" s="11">
        <v>5</v>
      </c>
      <c r="M124" s="11" t="s">
        <v>48</v>
      </c>
      <c r="N124" s="11">
        <v>2</v>
      </c>
      <c r="O124" s="11">
        <v>3</v>
      </c>
      <c r="P124" s="11" t="s">
        <v>48</v>
      </c>
      <c r="Q124" s="11">
        <v>5</v>
      </c>
      <c r="R124" s="11" t="s">
        <v>48</v>
      </c>
      <c r="S124" s="11" t="s">
        <v>48</v>
      </c>
    </row>
    <row r="125" spans="10:19" hidden="1" x14ac:dyDescent="0.25">
      <c r="J125" s="11" t="s">
        <v>203</v>
      </c>
      <c r="K125" s="11" t="s">
        <v>204</v>
      </c>
      <c r="L125" s="11">
        <v>6</v>
      </c>
      <c r="M125" s="11" t="s">
        <v>48</v>
      </c>
      <c r="N125" s="11">
        <v>3</v>
      </c>
      <c r="O125" s="11">
        <v>4</v>
      </c>
      <c r="P125" s="11" t="s">
        <v>48</v>
      </c>
      <c r="Q125" s="11">
        <v>6</v>
      </c>
      <c r="R125" s="11" t="s">
        <v>48</v>
      </c>
      <c r="S125" s="11" t="s">
        <v>48</v>
      </c>
    </row>
    <row r="126" spans="10:19" hidden="1" x14ac:dyDescent="0.25">
      <c r="J126" s="11" t="s">
        <v>205</v>
      </c>
      <c r="K126" s="11" t="s">
        <v>206</v>
      </c>
      <c r="L126" s="11">
        <v>6</v>
      </c>
      <c r="M126" s="11" t="s">
        <v>48</v>
      </c>
      <c r="N126" s="11">
        <v>6</v>
      </c>
      <c r="O126" s="11">
        <v>6</v>
      </c>
      <c r="P126" s="11" t="s">
        <v>48</v>
      </c>
      <c r="Q126" s="11">
        <v>11</v>
      </c>
      <c r="R126" s="11" t="s">
        <v>48</v>
      </c>
      <c r="S126" s="11" t="s">
        <v>55</v>
      </c>
    </row>
    <row r="127" spans="10:19" hidden="1" x14ac:dyDescent="0.25">
      <c r="J127" s="11" t="s">
        <v>207</v>
      </c>
      <c r="K127" s="11" t="s">
        <v>208</v>
      </c>
      <c r="L127" s="11">
        <v>5</v>
      </c>
      <c r="M127" s="11" t="s">
        <v>48</v>
      </c>
      <c r="N127" s="11">
        <v>5</v>
      </c>
      <c r="O127" s="11">
        <v>7</v>
      </c>
      <c r="P127" s="11" t="s">
        <v>48</v>
      </c>
      <c r="Q127" s="11">
        <v>10</v>
      </c>
      <c r="R127" s="11" t="s">
        <v>48</v>
      </c>
      <c r="S127" s="11" t="s">
        <v>55</v>
      </c>
    </row>
    <row r="128" spans="10:19" hidden="1" x14ac:dyDescent="0.25">
      <c r="J128" s="11" t="s">
        <v>209</v>
      </c>
      <c r="K128" s="11" t="s">
        <v>210</v>
      </c>
      <c r="L128" s="11">
        <v>4</v>
      </c>
      <c r="M128" s="11" t="s">
        <v>48</v>
      </c>
      <c r="N128" s="11">
        <v>3</v>
      </c>
      <c r="O128" s="11">
        <v>5</v>
      </c>
      <c r="P128" s="11" t="s">
        <v>48</v>
      </c>
      <c r="Q128" s="11">
        <v>8</v>
      </c>
      <c r="R128" s="11" t="s">
        <v>48</v>
      </c>
      <c r="S128" s="11" t="s">
        <v>48</v>
      </c>
    </row>
    <row r="129" spans="10:19" hidden="1" x14ac:dyDescent="0.25">
      <c r="J129" s="11" t="s">
        <v>211</v>
      </c>
      <c r="K129" s="11" t="s">
        <v>212</v>
      </c>
      <c r="L129" s="11">
        <v>5</v>
      </c>
      <c r="M129" s="11" t="s">
        <v>48</v>
      </c>
      <c r="N129" s="11">
        <v>3</v>
      </c>
      <c r="O129" s="11">
        <v>4</v>
      </c>
      <c r="P129" s="11" t="s">
        <v>48</v>
      </c>
      <c r="Q129" s="11">
        <v>6</v>
      </c>
      <c r="R129" s="11" t="s">
        <v>48</v>
      </c>
      <c r="S129" s="11" t="s">
        <v>48</v>
      </c>
    </row>
    <row r="130" spans="10:19" hidden="1" x14ac:dyDescent="0.25">
      <c r="J130" s="11" t="s">
        <v>17</v>
      </c>
      <c r="K130" s="11" t="s">
        <v>213</v>
      </c>
      <c r="L130" s="11">
        <v>3</v>
      </c>
      <c r="M130" s="11" t="s">
        <v>48</v>
      </c>
      <c r="N130" s="11">
        <v>2</v>
      </c>
      <c r="O130" s="11">
        <v>3</v>
      </c>
      <c r="P130" s="11" t="s">
        <v>48</v>
      </c>
      <c r="Q130" s="11">
        <v>4</v>
      </c>
      <c r="R130" s="11" t="s">
        <v>48</v>
      </c>
      <c r="S130" s="11" t="s">
        <v>48</v>
      </c>
    </row>
    <row r="131" spans="10:19" hidden="1" x14ac:dyDescent="0.25">
      <c r="J131" s="11" t="s">
        <v>18</v>
      </c>
      <c r="K131" s="11" t="s">
        <v>214</v>
      </c>
      <c r="L131" s="11">
        <v>9</v>
      </c>
      <c r="M131" s="11" t="s">
        <v>48</v>
      </c>
      <c r="N131" s="11">
        <v>1</v>
      </c>
      <c r="O131" s="11">
        <v>1</v>
      </c>
      <c r="P131" s="11" t="s">
        <v>48</v>
      </c>
      <c r="Q131" s="11">
        <v>2</v>
      </c>
      <c r="R131" s="11" t="s">
        <v>48</v>
      </c>
      <c r="S131" s="11" t="s">
        <v>48</v>
      </c>
    </row>
    <row r="132" spans="10:19" hidden="1" x14ac:dyDescent="0.25">
      <c r="J132" s="11" t="s">
        <v>215</v>
      </c>
      <c r="K132" s="11" t="s">
        <v>216</v>
      </c>
      <c r="L132" s="11">
        <v>4</v>
      </c>
      <c r="M132" s="11" t="s">
        <v>48</v>
      </c>
      <c r="N132" s="11" t="s">
        <v>157</v>
      </c>
      <c r="O132" s="11">
        <v>3</v>
      </c>
      <c r="P132" s="11" t="s">
        <v>48</v>
      </c>
      <c r="Q132" s="11" t="s">
        <v>126</v>
      </c>
      <c r="R132" s="11" t="s">
        <v>48</v>
      </c>
      <c r="S132" s="11" t="s">
        <v>48</v>
      </c>
    </row>
    <row r="133" spans="10:19" hidden="1" x14ac:dyDescent="0.25">
      <c r="J133" s="11" t="s">
        <v>217</v>
      </c>
      <c r="K133" s="11" t="s">
        <v>218</v>
      </c>
      <c r="L133" s="11">
        <v>3</v>
      </c>
      <c r="M133" s="11" t="s">
        <v>48</v>
      </c>
      <c r="N133" s="11">
        <v>3</v>
      </c>
      <c r="O133" s="11">
        <v>3</v>
      </c>
      <c r="P133" s="11" t="s">
        <v>48</v>
      </c>
      <c r="Q133" s="11" t="s">
        <v>102</v>
      </c>
      <c r="R133" s="11" t="s">
        <v>48</v>
      </c>
      <c r="S133" s="11" t="s">
        <v>48</v>
      </c>
    </row>
    <row r="134" spans="10:19" hidden="1" x14ac:dyDescent="0.25">
      <c r="J134" s="11" t="s">
        <v>219</v>
      </c>
      <c r="K134" s="11" t="s">
        <v>220</v>
      </c>
      <c r="L134" s="11">
        <v>4</v>
      </c>
      <c r="M134" s="11" t="s">
        <v>48</v>
      </c>
      <c r="N134" s="11">
        <v>3</v>
      </c>
      <c r="O134" s="11">
        <v>3</v>
      </c>
      <c r="P134" s="11" t="s">
        <v>48</v>
      </c>
      <c r="Q134" s="11">
        <v>4</v>
      </c>
      <c r="R134" s="11" t="s">
        <v>48</v>
      </c>
      <c r="S134" s="11" t="s">
        <v>48</v>
      </c>
    </row>
    <row r="135" spans="10:19" hidden="1" x14ac:dyDescent="0.25">
      <c r="J135" s="11" t="s">
        <v>19</v>
      </c>
      <c r="K135" s="11" t="s">
        <v>221</v>
      </c>
      <c r="L135" s="11">
        <v>10</v>
      </c>
      <c r="M135" s="11" t="s">
        <v>48</v>
      </c>
      <c r="N135" s="11">
        <v>1</v>
      </c>
      <c r="O135" s="11">
        <v>1</v>
      </c>
      <c r="P135" s="11" t="s">
        <v>48</v>
      </c>
      <c r="Q135" s="11">
        <v>3</v>
      </c>
      <c r="R135" s="11" t="s">
        <v>48</v>
      </c>
      <c r="S135" s="11" t="s">
        <v>48</v>
      </c>
    </row>
    <row r="136" spans="10:19" hidden="1" x14ac:dyDescent="0.25">
      <c r="J136" s="11" t="s">
        <v>222</v>
      </c>
      <c r="K136" s="11" t="s">
        <v>223</v>
      </c>
      <c r="L136" s="11">
        <v>4</v>
      </c>
      <c r="M136" s="11" t="s">
        <v>48</v>
      </c>
      <c r="N136" s="11">
        <v>3</v>
      </c>
      <c r="O136" s="11">
        <v>3</v>
      </c>
      <c r="P136" s="11" t="s">
        <v>48</v>
      </c>
      <c r="Q136" s="11">
        <v>4</v>
      </c>
      <c r="R136" s="11" t="s">
        <v>48</v>
      </c>
      <c r="S136" s="11" t="s">
        <v>48</v>
      </c>
    </row>
    <row r="137" spans="10:19" hidden="1" x14ac:dyDescent="0.25">
      <c r="J137" s="11" t="s">
        <v>20</v>
      </c>
      <c r="K137" s="11" t="s">
        <v>224</v>
      </c>
      <c r="L137" s="11">
        <v>10</v>
      </c>
      <c r="M137" s="11" t="s">
        <v>48</v>
      </c>
      <c r="N137" s="11">
        <v>1</v>
      </c>
      <c r="O137" s="11">
        <v>1</v>
      </c>
      <c r="P137" s="11" t="s">
        <v>48</v>
      </c>
      <c r="Q137" s="11">
        <v>2</v>
      </c>
      <c r="R137" s="11" t="s">
        <v>48</v>
      </c>
      <c r="S137" s="11" t="s">
        <v>48</v>
      </c>
    </row>
    <row r="138" spans="10:19" hidden="1" x14ac:dyDescent="0.25">
      <c r="J138" s="11" t="s">
        <v>225</v>
      </c>
      <c r="K138" s="11" t="s">
        <v>226</v>
      </c>
      <c r="L138" s="11">
        <v>4</v>
      </c>
      <c r="M138" s="11" t="s">
        <v>48</v>
      </c>
      <c r="N138" s="11">
        <v>3</v>
      </c>
      <c r="O138" s="11">
        <v>4</v>
      </c>
      <c r="P138" s="11" t="s">
        <v>48</v>
      </c>
      <c r="Q138" s="11">
        <v>7</v>
      </c>
      <c r="R138" s="11" t="s">
        <v>48</v>
      </c>
      <c r="S138" s="11" t="s">
        <v>55</v>
      </c>
    </row>
    <row r="139" spans="10:19" hidden="1" x14ac:dyDescent="0.25">
      <c r="J139" s="11" t="s">
        <v>21</v>
      </c>
      <c r="K139" s="11" t="s">
        <v>227</v>
      </c>
      <c r="L139" s="11">
        <v>3</v>
      </c>
      <c r="M139" s="11" t="s">
        <v>48</v>
      </c>
      <c r="N139" s="11">
        <v>3</v>
      </c>
      <c r="O139" s="11">
        <v>3</v>
      </c>
      <c r="P139" s="11" t="s">
        <v>48</v>
      </c>
      <c r="Q139" s="11">
        <v>4</v>
      </c>
      <c r="R139" s="11" t="s">
        <v>48</v>
      </c>
      <c r="S139" s="11" t="s">
        <v>48</v>
      </c>
    </row>
    <row r="140" spans="10:19" hidden="1" x14ac:dyDescent="0.25">
      <c r="J140" s="11" t="s">
        <v>228</v>
      </c>
      <c r="K140" s="11" t="s">
        <v>229</v>
      </c>
      <c r="L140" s="11">
        <v>4</v>
      </c>
      <c r="M140" s="11" t="s">
        <v>48</v>
      </c>
      <c r="N140" s="11">
        <v>2</v>
      </c>
      <c r="O140" s="11">
        <v>2</v>
      </c>
      <c r="P140" s="11" t="s">
        <v>48</v>
      </c>
      <c r="Q140" s="11">
        <v>5</v>
      </c>
      <c r="R140" s="11" t="s">
        <v>48</v>
      </c>
      <c r="S140" s="11" t="s">
        <v>48</v>
      </c>
    </row>
    <row r="141" spans="10:19" hidden="1" x14ac:dyDescent="0.25">
      <c r="J141" s="11" t="s">
        <v>230</v>
      </c>
      <c r="K141" s="11" t="s">
        <v>231</v>
      </c>
      <c r="L141" s="11">
        <v>4</v>
      </c>
      <c r="M141" s="11" t="s">
        <v>48</v>
      </c>
      <c r="N141" s="11">
        <v>3</v>
      </c>
      <c r="O141" s="11">
        <v>3</v>
      </c>
      <c r="P141" s="11" t="s">
        <v>48</v>
      </c>
      <c r="Q141" s="11">
        <v>4</v>
      </c>
      <c r="R141" s="11" t="s">
        <v>48</v>
      </c>
      <c r="S141" s="11" t="s">
        <v>48</v>
      </c>
    </row>
    <row r="142" spans="10:19" hidden="1" x14ac:dyDescent="0.25">
      <c r="J142" s="11" t="s">
        <v>232</v>
      </c>
      <c r="K142" s="11" t="s">
        <v>233</v>
      </c>
      <c r="L142" s="11">
        <v>6</v>
      </c>
      <c r="M142" s="11" t="s">
        <v>48</v>
      </c>
      <c r="N142" s="11">
        <v>2</v>
      </c>
      <c r="O142" s="11">
        <v>3</v>
      </c>
      <c r="P142" s="11" t="s">
        <v>48</v>
      </c>
      <c r="Q142" s="11">
        <v>4</v>
      </c>
      <c r="R142" s="11" t="s">
        <v>48</v>
      </c>
      <c r="S142" s="11" t="s">
        <v>48</v>
      </c>
    </row>
    <row r="143" spans="10:19" hidden="1" x14ac:dyDescent="0.25">
      <c r="J143" s="11" t="s">
        <v>234</v>
      </c>
      <c r="K143" s="11" t="s">
        <v>235</v>
      </c>
      <c r="L143" s="11">
        <v>6</v>
      </c>
      <c r="M143" s="11" t="s">
        <v>48</v>
      </c>
      <c r="N143" s="11">
        <v>6</v>
      </c>
      <c r="O143" s="11">
        <v>7</v>
      </c>
      <c r="P143" s="11" t="s">
        <v>48</v>
      </c>
      <c r="Q143" s="11">
        <v>12</v>
      </c>
      <c r="R143" s="11" t="s">
        <v>48</v>
      </c>
      <c r="S143" s="11" t="s">
        <v>55</v>
      </c>
    </row>
    <row r="144" spans="10:19" hidden="1" x14ac:dyDescent="0.25">
      <c r="J144" s="11" t="s">
        <v>236</v>
      </c>
      <c r="K144" s="11" t="s">
        <v>237</v>
      </c>
      <c r="L144" s="11">
        <v>3</v>
      </c>
      <c r="M144" s="11" t="s">
        <v>48</v>
      </c>
      <c r="N144" s="11">
        <v>2</v>
      </c>
      <c r="O144" s="11">
        <v>2</v>
      </c>
      <c r="P144" s="11" t="s">
        <v>48</v>
      </c>
      <c r="Q144" s="11">
        <v>4</v>
      </c>
      <c r="R144" s="11" t="s">
        <v>48</v>
      </c>
      <c r="S144" s="11" t="s">
        <v>48</v>
      </c>
    </row>
    <row r="145" spans="10:19" hidden="1" x14ac:dyDescent="0.25">
      <c r="J145" s="11" t="s">
        <v>238</v>
      </c>
      <c r="K145" s="11" t="s">
        <v>239</v>
      </c>
      <c r="L145" s="11">
        <v>9</v>
      </c>
      <c r="M145" s="11" t="s">
        <v>48</v>
      </c>
      <c r="N145" s="11">
        <v>2</v>
      </c>
      <c r="O145" s="11">
        <v>3</v>
      </c>
      <c r="P145" s="11" t="s">
        <v>48</v>
      </c>
      <c r="Q145" s="11">
        <v>3</v>
      </c>
      <c r="R145" s="11" t="s">
        <v>48</v>
      </c>
      <c r="S145" s="11" t="s">
        <v>48</v>
      </c>
    </row>
    <row r="146" spans="10:19" hidden="1" x14ac:dyDescent="0.25">
      <c r="J146" s="11" t="s">
        <v>240</v>
      </c>
      <c r="K146" s="11" t="s">
        <v>241</v>
      </c>
      <c r="L146" s="11">
        <v>4</v>
      </c>
      <c r="M146" s="11" t="s">
        <v>48</v>
      </c>
      <c r="N146" s="11">
        <v>2</v>
      </c>
      <c r="O146" s="11">
        <v>2</v>
      </c>
      <c r="P146" s="11" t="s">
        <v>48</v>
      </c>
      <c r="Q146" s="11">
        <v>5</v>
      </c>
      <c r="R146" s="11" t="s">
        <v>48</v>
      </c>
      <c r="S146" s="11" t="s">
        <v>48</v>
      </c>
    </row>
    <row r="147" spans="10:19" hidden="1" x14ac:dyDescent="0.25">
      <c r="J147" s="11" t="s">
        <v>242</v>
      </c>
      <c r="K147" s="11" t="s">
        <v>243</v>
      </c>
      <c r="L147" s="11">
        <v>4</v>
      </c>
      <c r="M147" s="11" t="s">
        <v>48</v>
      </c>
      <c r="N147" s="11">
        <v>4</v>
      </c>
      <c r="O147" s="11">
        <v>5</v>
      </c>
      <c r="P147" s="11" t="s">
        <v>48</v>
      </c>
      <c r="Q147" s="11">
        <v>5</v>
      </c>
      <c r="R147" s="11" t="s">
        <v>48</v>
      </c>
      <c r="S147" s="11" t="s">
        <v>48</v>
      </c>
    </row>
    <row r="148" spans="10:19" hidden="1" x14ac:dyDescent="0.25">
      <c r="J148" s="11" t="s">
        <v>244</v>
      </c>
      <c r="K148" s="11" t="s">
        <v>245</v>
      </c>
      <c r="L148" s="11">
        <v>3</v>
      </c>
      <c r="M148" s="11" t="s">
        <v>48</v>
      </c>
      <c r="N148" s="11">
        <v>3</v>
      </c>
      <c r="O148" s="11">
        <v>3</v>
      </c>
      <c r="P148" s="11" t="s">
        <v>48</v>
      </c>
      <c r="Q148" s="11">
        <v>4</v>
      </c>
      <c r="R148" s="11" t="s">
        <v>48</v>
      </c>
      <c r="S148" s="11" t="s">
        <v>48</v>
      </c>
    </row>
    <row r="149" spans="10:19" hidden="1" x14ac:dyDescent="0.25">
      <c r="J149" s="11" t="s">
        <v>246</v>
      </c>
      <c r="K149" s="11" t="s">
        <v>247</v>
      </c>
      <c r="L149" s="11">
        <v>9</v>
      </c>
      <c r="M149" s="11" t="s">
        <v>48</v>
      </c>
      <c r="N149" s="11">
        <v>1</v>
      </c>
      <c r="O149" s="11">
        <v>1</v>
      </c>
      <c r="P149" s="11" t="s">
        <v>48</v>
      </c>
      <c r="Q149" s="11">
        <v>3</v>
      </c>
      <c r="R149" s="11" t="s">
        <v>48</v>
      </c>
      <c r="S149" s="11" t="s">
        <v>48</v>
      </c>
    </row>
    <row r="150" spans="10:19" hidden="1" x14ac:dyDescent="0.25">
      <c r="J150" s="11" t="s">
        <v>248</v>
      </c>
      <c r="K150" s="11" t="s">
        <v>249</v>
      </c>
      <c r="L150" s="11">
        <v>4</v>
      </c>
      <c r="M150" s="11" t="s">
        <v>48</v>
      </c>
      <c r="N150" s="11">
        <v>2</v>
      </c>
      <c r="O150" s="11">
        <v>2</v>
      </c>
      <c r="P150" s="11" t="s">
        <v>48</v>
      </c>
      <c r="Q150" s="11">
        <v>5</v>
      </c>
      <c r="R150" s="11" t="s">
        <v>48</v>
      </c>
      <c r="S150" s="11" t="s">
        <v>48</v>
      </c>
    </row>
    <row r="151" spans="10:19" hidden="1" x14ac:dyDescent="0.25">
      <c r="J151" s="11" t="s">
        <v>250</v>
      </c>
      <c r="K151" s="11" t="s">
        <v>251</v>
      </c>
      <c r="L151" s="11">
        <v>6</v>
      </c>
      <c r="M151" s="11" t="s">
        <v>48</v>
      </c>
      <c r="N151" s="11">
        <v>3</v>
      </c>
      <c r="O151" s="11">
        <v>4</v>
      </c>
      <c r="P151" s="11" t="s">
        <v>48</v>
      </c>
      <c r="Q151" s="11">
        <v>5</v>
      </c>
      <c r="R151" s="11" t="s">
        <v>48</v>
      </c>
      <c r="S151" s="11" t="s">
        <v>48</v>
      </c>
    </row>
    <row r="152" spans="10:19" hidden="1" x14ac:dyDescent="0.25">
      <c r="J152" s="11" t="s">
        <v>252</v>
      </c>
      <c r="K152" s="11" t="s">
        <v>253</v>
      </c>
      <c r="L152" s="11">
        <v>6</v>
      </c>
      <c r="M152" s="11" t="s">
        <v>48</v>
      </c>
      <c r="N152" s="11">
        <v>4</v>
      </c>
      <c r="O152" s="11">
        <v>4</v>
      </c>
      <c r="P152" s="11" t="s">
        <v>48</v>
      </c>
      <c r="Q152" s="11">
        <v>6</v>
      </c>
      <c r="R152" s="11" t="s">
        <v>48</v>
      </c>
      <c r="S152" s="11" t="s">
        <v>48</v>
      </c>
    </row>
    <row r="153" spans="10:19" hidden="1" x14ac:dyDescent="0.25">
      <c r="J153" s="11" t="s">
        <v>254</v>
      </c>
      <c r="K153" s="11" t="s">
        <v>255</v>
      </c>
      <c r="L153" s="11">
        <v>4</v>
      </c>
      <c r="M153" s="11" t="s">
        <v>48</v>
      </c>
      <c r="N153" s="11">
        <v>4</v>
      </c>
      <c r="O153" s="11">
        <v>5</v>
      </c>
      <c r="P153" s="11" t="s">
        <v>48</v>
      </c>
      <c r="Q153" s="11">
        <v>7</v>
      </c>
      <c r="R153" s="11" t="s">
        <v>48</v>
      </c>
      <c r="S153" s="11" t="s">
        <v>48</v>
      </c>
    </row>
    <row r="154" spans="10:19" hidden="1" x14ac:dyDescent="0.25">
      <c r="J154" s="11" t="s">
        <v>256</v>
      </c>
      <c r="K154" s="11" t="s">
        <v>257</v>
      </c>
      <c r="L154" s="11">
        <v>8</v>
      </c>
      <c r="M154" s="11" t="s">
        <v>48</v>
      </c>
      <c r="N154" s="11">
        <v>1</v>
      </c>
      <c r="O154" s="11">
        <v>1</v>
      </c>
      <c r="P154" s="11" t="s">
        <v>48</v>
      </c>
      <c r="Q154" s="11">
        <v>2</v>
      </c>
      <c r="R154" s="11" t="s">
        <v>48</v>
      </c>
      <c r="S154" s="11" t="s">
        <v>48</v>
      </c>
    </row>
    <row r="155" spans="10:19" hidden="1" x14ac:dyDescent="0.25">
      <c r="J155" s="11" t="s">
        <v>22</v>
      </c>
      <c r="K155" s="11" t="s">
        <v>258</v>
      </c>
      <c r="L155" s="11">
        <v>9</v>
      </c>
      <c r="M155" s="11" t="s">
        <v>48</v>
      </c>
      <c r="N155" s="11">
        <v>1</v>
      </c>
      <c r="O155" s="11">
        <v>1</v>
      </c>
      <c r="P155" s="11" t="s">
        <v>48</v>
      </c>
      <c r="Q155" s="11">
        <v>3</v>
      </c>
      <c r="R155" s="11" t="s">
        <v>48</v>
      </c>
      <c r="S155" s="11" t="s">
        <v>48</v>
      </c>
    </row>
    <row r="156" spans="10:19" hidden="1" x14ac:dyDescent="0.25">
      <c r="J156" s="11" t="s">
        <v>259</v>
      </c>
      <c r="K156" s="11" t="s">
        <v>260</v>
      </c>
      <c r="L156" s="11">
        <v>7</v>
      </c>
      <c r="M156" s="11" t="s">
        <v>48</v>
      </c>
      <c r="N156" s="11">
        <v>1</v>
      </c>
      <c r="O156" s="11">
        <v>1</v>
      </c>
      <c r="P156" s="11" t="s">
        <v>48</v>
      </c>
      <c r="Q156" s="11">
        <v>2</v>
      </c>
      <c r="R156" s="11" t="s">
        <v>48</v>
      </c>
      <c r="S156" s="11" t="s">
        <v>48</v>
      </c>
    </row>
    <row r="157" spans="10:19" hidden="1" x14ac:dyDescent="0.25">
      <c r="J157" s="11" t="s">
        <v>261</v>
      </c>
      <c r="K157" s="11" t="s">
        <v>262</v>
      </c>
      <c r="L157" s="11">
        <v>3</v>
      </c>
      <c r="M157" s="11" t="s">
        <v>48</v>
      </c>
      <c r="N157" s="11">
        <v>3</v>
      </c>
      <c r="O157" s="11">
        <v>4</v>
      </c>
      <c r="P157" s="11" t="s">
        <v>48</v>
      </c>
      <c r="Q157" s="11">
        <v>5</v>
      </c>
      <c r="R157" s="11" t="s">
        <v>48</v>
      </c>
      <c r="S157" s="11" t="s">
        <v>55</v>
      </c>
    </row>
    <row r="158" spans="10:19" hidden="1" x14ac:dyDescent="0.25">
      <c r="J158" s="11" t="s">
        <v>263</v>
      </c>
      <c r="K158" s="11" t="s">
        <v>264</v>
      </c>
      <c r="L158" s="11">
        <v>9</v>
      </c>
      <c r="M158" s="11" t="s">
        <v>48</v>
      </c>
      <c r="N158" s="11">
        <v>2</v>
      </c>
      <c r="O158" s="11">
        <v>3</v>
      </c>
      <c r="P158" s="11" t="s">
        <v>48</v>
      </c>
      <c r="Q158" s="11">
        <v>8</v>
      </c>
      <c r="R158" s="11" t="s">
        <v>48</v>
      </c>
      <c r="S158" s="11" t="s">
        <v>48</v>
      </c>
    </row>
    <row r="159" spans="10:19" hidden="1" x14ac:dyDescent="0.25">
      <c r="J159" s="11" t="s">
        <v>265</v>
      </c>
      <c r="K159" s="11" t="s">
        <v>266</v>
      </c>
      <c r="L159" s="11">
        <v>6</v>
      </c>
      <c r="M159" s="11" t="s">
        <v>48</v>
      </c>
      <c r="N159" s="11">
        <v>3</v>
      </c>
      <c r="O159" s="11">
        <v>3</v>
      </c>
      <c r="P159" s="11" t="s">
        <v>48</v>
      </c>
      <c r="Q159" s="11">
        <v>6</v>
      </c>
      <c r="R159" s="11" t="s">
        <v>48</v>
      </c>
      <c r="S159" s="11" t="s">
        <v>48</v>
      </c>
    </row>
    <row r="160" spans="10:19" hidden="1" x14ac:dyDescent="0.25">
      <c r="J160" s="11" t="s">
        <v>267</v>
      </c>
      <c r="K160" s="11" t="s">
        <v>268</v>
      </c>
      <c r="L160" s="11">
        <v>6</v>
      </c>
      <c r="M160" s="11" t="s">
        <v>48</v>
      </c>
      <c r="N160" s="11">
        <v>4</v>
      </c>
      <c r="O160" s="11">
        <v>4</v>
      </c>
      <c r="P160" s="11" t="s">
        <v>48</v>
      </c>
      <c r="Q160" s="11">
        <v>6</v>
      </c>
      <c r="R160" s="11" t="s">
        <v>48</v>
      </c>
      <c r="S160" s="11" t="s">
        <v>48</v>
      </c>
    </row>
    <row r="161" spans="10:19" hidden="1" x14ac:dyDescent="0.25">
      <c r="J161" s="11" t="s">
        <v>269</v>
      </c>
      <c r="K161" s="11" t="s">
        <v>270</v>
      </c>
      <c r="L161" s="11">
        <v>3</v>
      </c>
      <c r="M161" s="11" t="s">
        <v>48</v>
      </c>
      <c r="N161" s="11" t="s">
        <v>157</v>
      </c>
      <c r="O161" s="11" t="s">
        <v>157</v>
      </c>
      <c r="P161" s="11" t="s">
        <v>48</v>
      </c>
      <c r="Q161" s="11">
        <v>3</v>
      </c>
      <c r="R161" s="11" t="s">
        <v>48</v>
      </c>
      <c r="S161" s="11" t="s">
        <v>48</v>
      </c>
    </row>
    <row r="162" spans="10:19" hidden="1" x14ac:dyDescent="0.25">
      <c r="J162" s="11" t="s">
        <v>271</v>
      </c>
      <c r="K162" s="11" t="s">
        <v>272</v>
      </c>
      <c r="L162" s="11">
        <v>4</v>
      </c>
      <c r="M162" s="11" t="s">
        <v>48</v>
      </c>
      <c r="N162" s="11">
        <v>3</v>
      </c>
      <c r="O162" s="11">
        <v>4</v>
      </c>
      <c r="P162" s="11" t="s">
        <v>48</v>
      </c>
      <c r="Q162" s="11">
        <v>6</v>
      </c>
      <c r="R162" s="11" t="s">
        <v>48</v>
      </c>
      <c r="S162" s="11" t="s">
        <v>48</v>
      </c>
    </row>
    <row r="163" spans="10:19" hidden="1" x14ac:dyDescent="0.25">
      <c r="J163" s="11" t="s">
        <v>273</v>
      </c>
      <c r="K163" s="11" t="s">
        <v>274</v>
      </c>
      <c r="L163" s="11">
        <v>6</v>
      </c>
      <c r="M163" s="11" t="s">
        <v>48</v>
      </c>
      <c r="N163" s="11">
        <v>2</v>
      </c>
      <c r="O163" s="11">
        <v>3</v>
      </c>
      <c r="P163" s="11" t="s">
        <v>48</v>
      </c>
      <c r="Q163" s="11">
        <v>4</v>
      </c>
      <c r="R163" s="11" t="s">
        <v>48</v>
      </c>
      <c r="S163" s="11" t="s">
        <v>48</v>
      </c>
    </row>
    <row r="164" spans="10:19" hidden="1" x14ac:dyDescent="0.25">
      <c r="J164" s="11" t="s">
        <v>275</v>
      </c>
      <c r="K164" s="11" t="s">
        <v>276</v>
      </c>
      <c r="L164" s="11">
        <v>4</v>
      </c>
      <c r="M164" s="11" t="s">
        <v>48</v>
      </c>
      <c r="N164" s="11">
        <v>1</v>
      </c>
      <c r="O164" s="11">
        <v>1</v>
      </c>
      <c r="P164" s="11" t="s">
        <v>48</v>
      </c>
      <c r="Q164" s="11">
        <v>4</v>
      </c>
      <c r="R164" s="11" t="s">
        <v>48</v>
      </c>
      <c r="S164" s="11" t="s">
        <v>48</v>
      </c>
    </row>
    <row r="165" spans="10:19" hidden="1" x14ac:dyDescent="0.25">
      <c r="J165" s="11" t="s">
        <v>277</v>
      </c>
      <c r="K165" s="11" t="s">
        <v>278</v>
      </c>
      <c r="L165" s="11">
        <v>6</v>
      </c>
      <c r="M165" s="11" t="s">
        <v>48</v>
      </c>
      <c r="N165" s="11">
        <v>8</v>
      </c>
      <c r="O165" s="11">
        <v>10</v>
      </c>
      <c r="P165" s="11" t="s">
        <v>48</v>
      </c>
      <c r="Q165" s="11">
        <v>10</v>
      </c>
      <c r="R165" s="11" t="s">
        <v>48</v>
      </c>
      <c r="S165" s="11" t="s">
        <v>48</v>
      </c>
    </row>
    <row r="166" spans="10:19" hidden="1" x14ac:dyDescent="0.25">
      <c r="J166" s="11" t="s">
        <v>279</v>
      </c>
      <c r="K166" s="11" t="s">
        <v>280</v>
      </c>
      <c r="L166" s="11">
        <v>4</v>
      </c>
      <c r="M166" s="11" t="s">
        <v>48</v>
      </c>
      <c r="N166" s="11">
        <v>3</v>
      </c>
      <c r="O166" s="11">
        <v>3</v>
      </c>
      <c r="P166" s="11" t="s">
        <v>48</v>
      </c>
      <c r="Q166" s="11">
        <v>4</v>
      </c>
      <c r="R166" s="11" t="s">
        <v>48</v>
      </c>
      <c r="S166" s="11" t="s">
        <v>48</v>
      </c>
    </row>
    <row r="167" spans="10:19" hidden="1" x14ac:dyDescent="0.25">
      <c r="J167" s="11" t="s">
        <v>281</v>
      </c>
      <c r="K167" s="11" t="s">
        <v>282</v>
      </c>
      <c r="L167" s="11">
        <v>6</v>
      </c>
      <c r="M167" s="11" t="s">
        <v>48</v>
      </c>
      <c r="N167" s="11">
        <v>5</v>
      </c>
      <c r="O167" s="11">
        <v>5</v>
      </c>
      <c r="P167" s="11" t="s">
        <v>48</v>
      </c>
      <c r="Q167" s="11">
        <v>5</v>
      </c>
      <c r="R167" s="11" t="s">
        <v>48</v>
      </c>
      <c r="S167" s="11" t="s">
        <v>48</v>
      </c>
    </row>
    <row r="168" spans="10:19" hidden="1" x14ac:dyDescent="0.25">
      <c r="J168" s="11" t="s">
        <v>283</v>
      </c>
      <c r="K168" s="11" t="s">
        <v>284</v>
      </c>
      <c r="L168" s="11">
        <v>6</v>
      </c>
      <c r="M168" s="11" t="s">
        <v>48</v>
      </c>
      <c r="N168" s="11">
        <v>3</v>
      </c>
      <c r="O168" s="11">
        <v>3</v>
      </c>
      <c r="P168" s="11" t="s">
        <v>48</v>
      </c>
      <c r="Q168" s="11">
        <v>5</v>
      </c>
      <c r="R168" s="11" t="s">
        <v>48</v>
      </c>
      <c r="S168" s="11" t="s">
        <v>48</v>
      </c>
    </row>
    <row r="169" spans="10:19" hidden="1" x14ac:dyDescent="0.25">
      <c r="J169" s="11" t="s">
        <v>285</v>
      </c>
      <c r="K169" s="11" t="s">
        <v>286</v>
      </c>
      <c r="L169" s="11">
        <v>6</v>
      </c>
      <c r="M169" s="11" t="s">
        <v>48</v>
      </c>
      <c r="N169" s="11">
        <v>3</v>
      </c>
      <c r="O169" s="11">
        <v>3</v>
      </c>
      <c r="P169" s="11" t="s">
        <v>48</v>
      </c>
      <c r="Q169" s="11">
        <v>4</v>
      </c>
      <c r="R169" s="11" t="s">
        <v>48</v>
      </c>
      <c r="S169" s="11" t="s">
        <v>48</v>
      </c>
    </row>
    <row r="170" spans="10:19" hidden="1" x14ac:dyDescent="0.25">
      <c r="J170" s="11" t="s">
        <v>287</v>
      </c>
      <c r="K170" s="11" t="s">
        <v>288</v>
      </c>
      <c r="L170" s="11">
        <v>2</v>
      </c>
      <c r="M170" s="11" t="s">
        <v>48</v>
      </c>
      <c r="N170" s="11"/>
      <c r="O170" s="11"/>
      <c r="P170" s="11" t="s">
        <v>48</v>
      </c>
      <c r="Q170" s="11"/>
      <c r="R170" s="11" t="s">
        <v>48</v>
      </c>
      <c r="S170" s="11" t="s">
        <v>48</v>
      </c>
    </row>
    <row r="171" spans="10:19" hidden="1" x14ac:dyDescent="0.25">
      <c r="J171" s="11" t="s">
        <v>289</v>
      </c>
      <c r="K171" s="11" t="s">
        <v>290</v>
      </c>
      <c r="L171" s="11">
        <v>6</v>
      </c>
      <c r="M171" s="11" t="s">
        <v>48</v>
      </c>
      <c r="N171" s="11">
        <v>8</v>
      </c>
      <c r="O171" s="11">
        <v>9</v>
      </c>
      <c r="P171" s="11" t="s">
        <v>48</v>
      </c>
      <c r="Q171" s="11">
        <v>9</v>
      </c>
      <c r="R171" s="11" t="s">
        <v>48</v>
      </c>
      <c r="S171" s="11" t="s">
        <v>48</v>
      </c>
    </row>
    <row r="172" spans="10:19" hidden="1" x14ac:dyDescent="0.25">
      <c r="J172" s="11" t="s">
        <v>291</v>
      </c>
      <c r="K172" s="11" t="s">
        <v>292</v>
      </c>
      <c r="L172" s="11">
        <v>9</v>
      </c>
      <c r="M172" s="11" t="s">
        <v>48</v>
      </c>
      <c r="N172" s="11">
        <v>2</v>
      </c>
      <c r="O172" s="11">
        <v>3</v>
      </c>
      <c r="P172" s="11" t="s">
        <v>48</v>
      </c>
      <c r="Q172" s="11">
        <v>7</v>
      </c>
      <c r="R172" s="11" t="s">
        <v>48</v>
      </c>
      <c r="S172" s="11" t="s">
        <v>48</v>
      </c>
    </row>
    <row r="173" spans="10:19" hidden="1" x14ac:dyDescent="0.25">
      <c r="J173" s="11" t="s">
        <v>293</v>
      </c>
      <c r="K173" s="11" t="s">
        <v>294</v>
      </c>
      <c r="L173" s="11">
        <v>7</v>
      </c>
      <c r="M173" s="11" t="s">
        <v>48</v>
      </c>
      <c r="N173" s="11">
        <v>1</v>
      </c>
      <c r="O173" s="11">
        <v>1</v>
      </c>
      <c r="P173" s="11" t="s">
        <v>48</v>
      </c>
      <c r="Q173" s="11">
        <v>2</v>
      </c>
      <c r="R173" s="11" t="s">
        <v>48</v>
      </c>
      <c r="S173" s="11" t="s">
        <v>48</v>
      </c>
    </row>
    <row r="174" spans="10:19" hidden="1" x14ac:dyDescent="0.25">
      <c r="J174" s="11" t="s">
        <v>295</v>
      </c>
      <c r="K174" s="11" t="s">
        <v>296</v>
      </c>
      <c r="L174" s="11">
        <v>6</v>
      </c>
      <c r="M174" s="11" t="s">
        <v>48</v>
      </c>
      <c r="N174" s="11">
        <v>4</v>
      </c>
      <c r="O174" s="11">
        <v>4</v>
      </c>
      <c r="P174" s="11" t="s">
        <v>48</v>
      </c>
      <c r="Q174" s="11">
        <v>5</v>
      </c>
      <c r="R174" s="11" t="s">
        <v>48</v>
      </c>
      <c r="S174" s="11" t="s">
        <v>48</v>
      </c>
    </row>
    <row r="175" spans="10:19" hidden="1" x14ac:dyDescent="0.25">
      <c r="J175" s="11" t="s">
        <v>297</v>
      </c>
      <c r="K175" s="11" t="s">
        <v>298</v>
      </c>
      <c r="L175" s="11">
        <v>9</v>
      </c>
      <c r="M175" s="11" t="s">
        <v>48</v>
      </c>
      <c r="N175" s="11">
        <v>2</v>
      </c>
      <c r="O175" s="11">
        <v>3</v>
      </c>
      <c r="P175" s="11" t="s">
        <v>48</v>
      </c>
      <c r="Q175" s="11">
        <v>3</v>
      </c>
      <c r="R175" s="11" t="s">
        <v>48</v>
      </c>
      <c r="S175" s="11" t="s">
        <v>48</v>
      </c>
    </row>
    <row r="176" spans="10:19" hidden="1" x14ac:dyDescent="0.25">
      <c r="J176" s="11" t="s">
        <v>299</v>
      </c>
      <c r="K176" s="11" t="s">
        <v>300</v>
      </c>
      <c r="L176" s="11">
        <v>4</v>
      </c>
      <c r="M176" s="11" t="s">
        <v>48</v>
      </c>
      <c r="N176" s="11">
        <v>5</v>
      </c>
      <c r="O176" s="11">
        <v>5</v>
      </c>
      <c r="P176" s="11" t="s">
        <v>48</v>
      </c>
      <c r="Q176" s="11">
        <v>5</v>
      </c>
      <c r="R176" s="11" t="s">
        <v>48</v>
      </c>
      <c r="S176" s="11" t="s">
        <v>55</v>
      </c>
    </row>
    <row r="177" spans="10:19" hidden="1" x14ac:dyDescent="0.25">
      <c r="J177" s="11" t="s">
        <v>301</v>
      </c>
      <c r="K177" s="11" t="s">
        <v>302</v>
      </c>
      <c r="L177" s="11">
        <v>6</v>
      </c>
      <c r="M177" s="11" t="s">
        <v>48</v>
      </c>
      <c r="N177" s="11">
        <v>2</v>
      </c>
      <c r="O177" s="11">
        <v>2</v>
      </c>
      <c r="P177" s="11" t="s">
        <v>48</v>
      </c>
      <c r="Q177" s="11">
        <v>5</v>
      </c>
      <c r="R177" s="11" t="s">
        <v>48</v>
      </c>
      <c r="S177" s="11" t="s">
        <v>48</v>
      </c>
    </row>
    <row r="178" spans="10:19" hidden="1" x14ac:dyDescent="0.25">
      <c r="J178" s="11" t="s">
        <v>303</v>
      </c>
      <c r="K178" s="11" t="s">
        <v>304</v>
      </c>
      <c r="L178" s="11">
        <v>6</v>
      </c>
      <c r="M178" s="11" t="s">
        <v>48</v>
      </c>
      <c r="N178" s="11">
        <v>4</v>
      </c>
      <c r="O178" s="11">
        <v>4</v>
      </c>
      <c r="P178" s="11" t="s">
        <v>48</v>
      </c>
      <c r="Q178" s="11">
        <v>6</v>
      </c>
      <c r="R178" s="11" t="s">
        <v>48</v>
      </c>
      <c r="S178" s="11" t="s">
        <v>48</v>
      </c>
    </row>
    <row r="179" spans="10:19" hidden="1" x14ac:dyDescent="0.25">
      <c r="J179" s="11" t="s">
        <v>305</v>
      </c>
      <c r="K179" s="11" t="s">
        <v>306</v>
      </c>
      <c r="L179" s="11">
        <v>3</v>
      </c>
      <c r="M179" s="11" t="s">
        <v>48</v>
      </c>
      <c r="N179" s="11">
        <v>3</v>
      </c>
      <c r="O179" s="11">
        <v>3</v>
      </c>
      <c r="P179" s="11" t="s">
        <v>48</v>
      </c>
      <c r="Q179" s="11">
        <v>6</v>
      </c>
      <c r="R179" s="11" t="s">
        <v>48</v>
      </c>
      <c r="S179" s="11" t="s">
        <v>48</v>
      </c>
    </row>
    <row r="180" spans="10:19" hidden="1" x14ac:dyDescent="0.25">
      <c r="J180" s="11" t="s">
        <v>307</v>
      </c>
      <c r="K180" s="11" t="s">
        <v>308</v>
      </c>
      <c r="L180" s="11">
        <v>6</v>
      </c>
      <c r="M180" s="11" t="s">
        <v>48</v>
      </c>
      <c r="N180" s="11" t="s">
        <v>309</v>
      </c>
      <c r="O180" s="11" t="s">
        <v>309</v>
      </c>
      <c r="P180" s="11" t="s">
        <v>48</v>
      </c>
      <c r="Q180" s="11" t="s">
        <v>310</v>
      </c>
      <c r="R180" s="11" t="s">
        <v>48</v>
      </c>
      <c r="S180" s="11" t="s">
        <v>48</v>
      </c>
    </row>
    <row r="181" spans="10:19" hidden="1" x14ac:dyDescent="0.25">
      <c r="J181" s="11" t="s">
        <v>311</v>
      </c>
      <c r="K181" s="11" t="s">
        <v>312</v>
      </c>
      <c r="L181" s="11">
        <v>6</v>
      </c>
      <c r="M181" s="11" t="s">
        <v>48</v>
      </c>
      <c r="N181" s="11">
        <v>6</v>
      </c>
      <c r="O181" s="11">
        <v>6</v>
      </c>
      <c r="P181" s="11" t="s">
        <v>48</v>
      </c>
      <c r="Q181" s="11">
        <v>11</v>
      </c>
      <c r="R181" s="11" t="s">
        <v>48</v>
      </c>
      <c r="S181" s="11" t="s">
        <v>55</v>
      </c>
    </row>
    <row r="182" spans="10:19" hidden="1" x14ac:dyDescent="0.25">
      <c r="J182" s="11" t="s">
        <v>313</v>
      </c>
      <c r="K182" s="11" t="s">
        <v>314</v>
      </c>
      <c r="L182" s="11">
        <v>4</v>
      </c>
      <c r="M182" s="11" t="s">
        <v>48</v>
      </c>
      <c r="N182" s="11">
        <v>4</v>
      </c>
      <c r="O182" s="11">
        <v>5</v>
      </c>
      <c r="P182" s="11" t="s">
        <v>48</v>
      </c>
      <c r="Q182" s="11">
        <v>6</v>
      </c>
      <c r="R182" s="11" t="s">
        <v>48</v>
      </c>
      <c r="S182" s="11" t="s">
        <v>48</v>
      </c>
    </row>
    <row r="183" spans="10:19" hidden="1" x14ac:dyDescent="0.25">
      <c r="J183" s="11" t="s">
        <v>23</v>
      </c>
      <c r="K183" s="11" t="s">
        <v>315</v>
      </c>
      <c r="L183" s="11">
        <v>7</v>
      </c>
      <c r="M183" s="11" t="s">
        <v>48</v>
      </c>
      <c r="N183" s="11">
        <v>1</v>
      </c>
      <c r="O183" s="11">
        <v>1</v>
      </c>
      <c r="P183" s="11" t="s">
        <v>48</v>
      </c>
      <c r="Q183" s="11">
        <v>2</v>
      </c>
      <c r="R183" s="11" t="s">
        <v>48</v>
      </c>
      <c r="S183" s="11" t="s">
        <v>48</v>
      </c>
    </row>
    <row r="184" spans="10:19" hidden="1" x14ac:dyDescent="0.25">
      <c r="J184" s="11" t="s">
        <v>316</v>
      </c>
      <c r="K184" s="11" t="s">
        <v>317</v>
      </c>
      <c r="L184" s="11">
        <v>6</v>
      </c>
      <c r="M184" s="11" t="s">
        <v>48</v>
      </c>
      <c r="N184" s="11">
        <v>5</v>
      </c>
      <c r="O184" s="11">
        <v>6</v>
      </c>
      <c r="P184" s="11" t="s">
        <v>48</v>
      </c>
      <c r="Q184" s="11">
        <v>6</v>
      </c>
      <c r="R184" s="11" t="s">
        <v>48</v>
      </c>
      <c r="S184" s="11" t="s">
        <v>48</v>
      </c>
    </row>
    <row r="185" spans="10:19" hidden="1" x14ac:dyDescent="0.25">
      <c r="J185" s="11" t="s">
        <v>318</v>
      </c>
      <c r="K185" s="11" t="s">
        <v>319</v>
      </c>
      <c r="L185" s="11">
        <v>4</v>
      </c>
      <c r="M185" s="11" t="s">
        <v>48</v>
      </c>
      <c r="N185" s="11">
        <v>4</v>
      </c>
      <c r="O185" s="11">
        <v>4</v>
      </c>
      <c r="P185" s="11" t="s">
        <v>48</v>
      </c>
      <c r="Q185" s="11">
        <v>5</v>
      </c>
      <c r="R185" s="11" t="s">
        <v>48</v>
      </c>
      <c r="S185" s="11" t="s">
        <v>48</v>
      </c>
    </row>
    <row r="186" spans="10:19" hidden="1" x14ac:dyDescent="0.25">
      <c r="J186" s="11" t="s">
        <v>320</v>
      </c>
      <c r="K186" s="11" t="s">
        <v>321</v>
      </c>
      <c r="L186" s="11">
        <v>5</v>
      </c>
      <c r="M186" s="11" t="s">
        <v>48</v>
      </c>
      <c r="N186" s="11">
        <v>3</v>
      </c>
      <c r="O186" s="11">
        <v>4</v>
      </c>
      <c r="P186" s="11" t="s">
        <v>48</v>
      </c>
      <c r="Q186" s="11">
        <v>5</v>
      </c>
      <c r="R186" s="11" t="s">
        <v>48</v>
      </c>
      <c r="S186" s="11" t="s">
        <v>48</v>
      </c>
    </row>
    <row r="187" spans="10:19" hidden="1" x14ac:dyDescent="0.25">
      <c r="J187" s="11" t="s">
        <v>322</v>
      </c>
      <c r="K187" s="11" t="s">
        <v>323</v>
      </c>
      <c r="L187" s="11">
        <v>6</v>
      </c>
      <c r="M187" s="11" t="s">
        <v>48</v>
      </c>
      <c r="N187" s="11">
        <v>4</v>
      </c>
      <c r="O187" s="11">
        <v>5</v>
      </c>
      <c r="P187" s="11" t="s">
        <v>48</v>
      </c>
      <c r="Q187" s="11">
        <v>5</v>
      </c>
      <c r="R187" s="11" t="s">
        <v>48</v>
      </c>
      <c r="S187" s="11" t="s">
        <v>48</v>
      </c>
    </row>
    <row r="188" spans="10:19" hidden="1" x14ac:dyDescent="0.25">
      <c r="J188" s="11" t="s">
        <v>324</v>
      </c>
      <c r="K188" s="11" t="s">
        <v>325</v>
      </c>
      <c r="L188" s="11">
        <v>6</v>
      </c>
      <c r="M188" s="11" t="s">
        <v>48</v>
      </c>
      <c r="N188" s="11" t="s">
        <v>102</v>
      </c>
      <c r="O188" s="11">
        <v>4</v>
      </c>
      <c r="P188" s="11" t="s">
        <v>48</v>
      </c>
      <c r="Q188" s="11" t="s">
        <v>158</v>
      </c>
      <c r="R188" s="11" t="s">
        <v>48</v>
      </c>
      <c r="S188" s="11" t="s">
        <v>48</v>
      </c>
    </row>
    <row r="189" spans="10:19" hidden="1" x14ac:dyDescent="0.25">
      <c r="J189" s="11" t="s">
        <v>326</v>
      </c>
      <c r="K189" s="11" t="s">
        <v>327</v>
      </c>
      <c r="L189" s="11">
        <v>6</v>
      </c>
      <c r="M189" s="11" t="s">
        <v>48</v>
      </c>
      <c r="N189" s="11">
        <v>5</v>
      </c>
      <c r="O189" s="11">
        <v>6</v>
      </c>
      <c r="P189" s="11" t="s">
        <v>48</v>
      </c>
      <c r="Q189" s="11">
        <v>6</v>
      </c>
      <c r="R189" s="11" t="s">
        <v>48</v>
      </c>
      <c r="S189" s="11" t="s">
        <v>55</v>
      </c>
    </row>
    <row r="190" spans="10:19" hidden="1" x14ac:dyDescent="0.25">
      <c r="J190" s="11" t="s">
        <v>328</v>
      </c>
      <c r="K190" s="11" t="s">
        <v>329</v>
      </c>
      <c r="L190" s="11">
        <v>6</v>
      </c>
      <c r="M190" s="11" t="s">
        <v>48</v>
      </c>
      <c r="N190" s="11">
        <v>5</v>
      </c>
      <c r="O190" s="11">
        <v>5</v>
      </c>
      <c r="P190" s="11" t="s">
        <v>48</v>
      </c>
      <c r="Q190" s="11">
        <v>9</v>
      </c>
      <c r="R190" s="11" t="s">
        <v>48</v>
      </c>
      <c r="S190" s="11" t="s">
        <v>48</v>
      </c>
    </row>
    <row r="191" spans="10:19" hidden="1" x14ac:dyDescent="0.25">
      <c r="J191" s="11" t="s">
        <v>24</v>
      </c>
      <c r="K191" s="11" t="s">
        <v>330</v>
      </c>
      <c r="L191" s="11">
        <v>8</v>
      </c>
      <c r="M191" s="11" t="s">
        <v>48</v>
      </c>
      <c r="N191" s="11">
        <v>1</v>
      </c>
      <c r="O191" s="11">
        <v>1</v>
      </c>
      <c r="P191" s="11" t="s">
        <v>48</v>
      </c>
      <c r="Q191" s="11">
        <v>2</v>
      </c>
      <c r="R191" s="11" t="s">
        <v>48</v>
      </c>
      <c r="S191" s="11" t="s">
        <v>48</v>
      </c>
    </row>
    <row r="192" spans="10:19" hidden="1" x14ac:dyDescent="0.25">
      <c r="J192" s="11" t="s">
        <v>331</v>
      </c>
      <c r="K192" s="11" t="s">
        <v>332</v>
      </c>
      <c r="L192" s="11">
        <v>4</v>
      </c>
      <c r="M192" s="11" t="s">
        <v>48</v>
      </c>
      <c r="N192" s="11">
        <v>2</v>
      </c>
      <c r="O192" s="11">
        <v>2</v>
      </c>
      <c r="P192" s="11" t="s">
        <v>48</v>
      </c>
      <c r="Q192" s="11">
        <v>5</v>
      </c>
      <c r="R192" s="11" t="s">
        <v>48</v>
      </c>
      <c r="S192" s="11" t="s">
        <v>48</v>
      </c>
    </row>
    <row r="193" spans="10:19" hidden="1" x14ac:dyDescent="0.25">
      <c r="J193" s="11" t="s">
        <v>333</v>
      </c>
      <c r="K193" s="11" t="s">
        <v>334</v>
      </c>
      <c r="L193" s="11">
        <v>4</v>
      </c>
      <c r="M193" s="11" t="s">
        <v>48</v>
      </c>
      <c r="N193" s="11" t="s">
        <v>157</v>
      </c>
      <c r="O193" s="11" t="s">
        <v>102</v>
      </c>
      <c r="P193" s="11" t="s">
        <v>48</v>
      </c>
      <c r="Q193" s="11" t="s">
        <v>335</v>
      </c>
      <c r="R193" s="11" t="s">
        <v>48</v>
      </c>
      <c r="S193" s="11" t="s">
        <v>48</v>
      </c>
    </row>
    <row r="194" spans="10:19" hidden="1" x14ac:dyDescent="0.25">
      <c r="J194" s="11" t="s">
        <v>336</v>
      </c>
      <c r="K194" s="11" t="s">
        <v>337</v>
      </c>
      <c r="L194" s="11">
        <v>6</v>
      </c>
      <c r="M194" s="11" t="s">
        <v>48</v>
      </c>
      <c r="N194" s="11">
        <v>9</v>
      </c>
      <c r="O194" s="11">
        <v>10</v>
      </c>
      <c r="P194" s="11" t="s">
        <v>48</v>
      </c>
      <c r="Q194" s="11">
        <v>10</v>
      </c>
      <c r="R194" s="11" t="s">
        <v>48</v>
      </c>
      <c r="S194" s="11" t="s">
        <v>48</v>
      </c>
    </row>
    <row r="195" spans="10:19" hidden="1" x14ac:dyDescent="0.25">
      <c r="J195" s="11" t="s">
        <v>338</v>
      </c>
      <c r="K195" s="11" t="s">
        <v>339</v>
      </c>
      <c r="L195" s="11">
        <v>4</v>
      </c>
      <c r="M195" s="11" t="s">
        <v>48</v>
      </c>
      <c r="N195" s="11">
        <v>3</v>
      </c>
      <c r="O195" s="11" t="s">
        <v>340</v>
      </c>
      <c r="P195" s="11" t="s">
        <v>55</v>
      </c>
      <c r="Q195" s="11" t="s">
        <v>340</v>
      </c>
      <c r="R195" s="11" t="s">
        <v>48</v>
      </c>
      <c r="S195" s="11" t="s">
        <v>55</v>
      </c>
    </row>
    <row r="196" spans="10:19" hidden="1" x14ac:dyDescent="0.25">
      <c r="J196" s="11" t="s">
        <v>341</v>
      </c>
      <c r="K196" s="11" t="s">
        <v>342</v>
      </c>
      <c r="L196" s="11">
        <v>5</v>
      </c>
      <c r="M196" s="11" t="s">
        <v>48</v>
      </c>
      <c r="N196" s="11">
        <v>3</v>
      </c>
      <c r="O196" s="11">
        <v>4</v>
      </c>
      <c r="P196" s="11" t="s">
        <v>48</v>
      </c>
      <c r="Q196" s="11">
        <v>7</v>
      </c>
      <c r="R196" s="11" t="s">
        <v>48</v>
      </c>
      <c r="S196" s="11" t="s">
        <v>48</v>
      </c>
    </row>
    <row r="197" spans="10:19" hidden="1" x14ac:dyDescent="0.25">
      <c r="J197" s="11" t="s">
        <v>343</v>
      </c>
      <c r="K197" s="11" t="s">
        <v>344</v>
      </c>
      <c r="L197" s="11">
        <v>6</v>
      </c>
      <c r="M197" s="11" t="s">
        <v>48</v>
      </c>
      <c r="N197" s="11">
        <v>5</v>
      </c>
      <c r="O197" s="11">
        <v>6</v>
      </c>
      <c r="P197" s="11" t="s">
        <v>48</v>
      </c>
      <c r="Q197" s="11">
        <v>6</v>
      </c>
      <c r="R197" s="11" t="s">
        <v>48</v>
      </c>
      <c r="S197" s="11" t="s">
        <v>48</v>
      </c>
    </row>
    <row r="198" spans="10:19" hidden="1" x14ac:dyDescent="0.25">
      <c r="J198" s="11" t="s">
        <v>345</v>
      </c>
      <c r="K198" s="11" t="s">
        <v>346</v>
      </c>
      <c r="L198" s="11">
        <v>5</v>
      </c>
      <c r="M198" s="11" t="s">
        <v>48</v>
      </c>
      <c r="N198" s="11">
        <v>5</v>
      </c>
      <c r="O198" s="11">
        <v>5</v>
      </c>
      <c r="P198" s="11" t="s">
        <v>48</v>
      </c>
      <c r="Q198" s="11">
        <v>5</v>
      </c>
      <c r="R198" s="11" t="s">
        <v>48</v>
      </c>
      <c r="S198" s="11" t="s">
        <v>48</v>
      </c>
    </row>
    <row r="199" spans="10:19" hidden="1" x14ac:dyDescent="0.25">
      <c r="J199" s="11" t="s">
        <v>347</v>
      </c>
      <c r="K199" s="11" t="s">
        <v>348</v>
      </c>
      <c r="L199" s="11">
        <v>5</v>
      </c>
      <c r="M199" s="11" t="s">
        <v>48</v>
      </c>
      <c r="N199" s="11">
        <v>2</v>
      </c>
      <c r="O199" s="11">
        <v>5</v>
      </c>
      <c r="P199" s="11" t="s">
        <v>48</v>
      </c>
      <c r="Q199" s="11">
        <v>6</v>
      </c>
      <c r="R199" s="11" t="s">
        <v>48</v>
      </c>
      <c r="S199" s="11" t="s">
        <v>48</v>
      </c>
    </row>
    <row r="200" spans="10:19" hidden="1" x14ac:dyDescent="0.25">
      <c r="J200" s="11" t="s">
        <v>349</v>
      </c>
      <c r="K200" s="11" t="s">
        <v>350</v>
      </c>
      <c r="L200" s="11">
        <v>3</v>
      </c>
      <c r="M200" s="11" t="s">
        <v>48</v>
      </c>
      <c r="N200" s="11">
        <v>2</v>
      </c>
      <c r="O200" s="11">
        <v>2</v>
      </c>
      <c r="P200" s="11" t="s">
        <v>48</v>
      </c>
      <c r="Q200" s="11">
        <v>4</v>
      </c>
      <c r="R200" s="11" t="s">
        <v>48</v>
      </c>
      <c r="S200" s="11" t="s">
        <v>48</v>
      </c>
    </row>
    <row r="201" spans="10:19" hidden="1" x14ac:dyDescent="0.25">
      <c r="J201" s="11" t="s">
        <v>25</v>
      </c>
      <c r="K201" s="11" t="s">
        <v>351</v>
      </c>
      <c r="L201" s="11">
        <v>9</v>
      </c>
      <c r="M201" s="11" t="s">
        <v>48</v>
      </c>
      <c r="N201" s="11">
        <v>1</v>
      </c>
      <c r="O201" s="11">
        <v>1</v>
      </c>
      <c r="P201" s="11" t="s">
        <v>48</v>
      </c>
      <c r="Q201" s="11">
        <v>2</v>
      </c>
      <c r="R201" s="11" t="s">
        <v>48</v>
      </c>
      <c r="S201" s="11" t="s">
        <v>48</v>
      </c>
    </row>
    <row r="202" spans="10:19" hidden="1" x14ac:dyDescent="0.25">
      <c r="J202" s="11" t="s">
        <v>26</v>
      </c>
      <c r="K202" s="11" t="s">
        <v>352</v>
      </c>
      <c r="L202" s="11">
        <v>10</v>
      </c>
      <c r="M202" s="11" t="s">
        <v>48</v>
      </c>
      <c r="N202" s="11">
        <v>1</v>
      </c>
      <c r="O202" s="11">
        <v>1</v>
      </c>
      <c r="P202" s="11" t="s">
        <v>48</v>
      </c>
      <c r="Q202" s="11">
        <v>3</v>
      </c>
      <c r="R202" s="11" t="s">
        <v>48</v>
      </c>
      <c r="S202" s="11" t="s">
        <v>48</v>
      </c>
    </row>
    <row r="203" spans="10:19" hidden="1" x14ac:dyDescent="0.25">
      <c r="J203" s="11" t="s">
        <v>353</v>
      </c>
      <c r="K203" s="11" t="s">
        <v>354</v>
      </c>
      <c r="L203" s="11">
        <v>6</v>
      </c>
      <c r="M203" s="11" t="s">
        <v>48</v>
      </c>
      <c r="N203" s="11">
        <v>3</v>
      </c>
      <c r="O203" s="11">
        <v>4</v>
      </c>
      <c r="P203" s="11" t="s">
        <v>48</v>
      </c>
      <c r="Q203" s="11">
        <v>8</v>
      </c>
      <c r="R203" s="11" t="s">
        <v>48</v>
      </c>
      <c r="S203" s="11" t="s">
        <v>55</v>
      </c>
    </row>
    <row r="204" spans="10:19" hidden="1" x14ac:dyDescent="0.25">
      <c r="J204" s="11" t="s">
        <v>355</v>
      </c>
      <c r="K204" s="11" t="s">
        <v>356</v>
      </c>
      <c r="L204" s="11">
        <v>4</v>
      </c>
      <c r="M204" s="11" t="s">
        <v>48</v>
      </c>
      <c r="N204" s="11">
        <v>2</v>
      </c>
      <c r="O204" s="11">
        <v>2</v>
      </c>
      <c r="P204" s="11" t="s">
        <v>48</v>
      </c>
      <c r="Q204" s="11">
        <v>5</v>
      </c>
      <c r="R204" s="11" t="s">
        <v>48</v>
      </c>
      <c r="S204" s="11" t="s">
        <v>48</v>
      </c>
    </row>
    <row r="205" spans="10:19" hidden="1" x14ac:dyDescent="0.25">
      <c r="J205" s="11" t="s">
        <v>357</v>
      </c>
      <c r="K205" s="11" t="s">
        <v>358</v>
      </c>
      <c r="L205" s="11">
        <v>6</v>
      </c>
      <c r="M205" s="11" t="s">
        <v>48</v>
      </c>
      <c r="N205" s="11">
        <v>3</v>
      </c>
      <c r="O205" s="11">
        <v>3</v>
      </c>
      <c r="P205" s="11" t="s">
        <v>48</v>
      </c>
      <c r="Q205" s="11">
        <v>4</v>
      </c>
      <c r="R205" s="11" t="s">
        <v>48</v>
      </c>
      <c r="S205" s="11" t="s">
        <v>48</v>
      </c>
    </row>
    <row r="206" spans="10:19" hidden="1" x14ac:dyDescent="0.25">
      <c r="J206" s="11" t="s">
        <v>359</v>
      </c>
      <c r="K206" s="11" t="s">
        <v>360</v>
      </c>
      <c r="L206" s="11">
        <v>9</v>
      </c>
      <c r="M206" s="11" t="s">
        <v>48</v>
      </c>
      <c r="N206" s="11">
        <v>1</v>
      </c>
      <c r="O206" s="11">
        <v>1</v>
      </c>
      <c r="P206" s="11" t="s">
        <v>48</v>
      </c>
      <c r="Q206" s="11">
        <v>3</v>
      </c>
      <c r="R206" s="11" t="s">
        <v>48</v>
      </c>
      <c r="S206" s="11" t="s">
        <v>48</v>
      </c>
    </row>
    <row r="207" spans="10:19" hidden="1" x14ac:dyDescent="0.25">
      <c r="J207" s="11" t="s">
        <v>361</v>
      </c>
      <c r="K207" s="11" t="s">
        <v>362</v>
      </c>
      <c r="L207" s="11">
        <v>9</v>
      </c>
      <c r="M207" s="11" t="s">
        <v>48</v>
      </c>
      <c r="N207" s="11" t="s">
        <v>363</v>
      </c>
      <c r="O207" s="11" t="s">
        <v>309</v>
      </c>
      <c r="P207" s="11" t="s">
        <v>48</v>
      </c>
      <c r="Q207" s="11">
        <v>7</v>
      </c>
      <c r="R207" s="11" t="s">
        <v>48</v>
      </c>
      <c r="S207" s="11" t="s">
        <v>48</v>
      </c>
    </row>
    <row r="208" spans="10:19" hidden="1" x14ac:dyDescent="0.25">
      <c r="J208" s="11" t="s">
        <v>364</v>
      </c>
      <c r="K208" s="11" t="s">
        <v>365</v>
      </c>
      <c r="L208" s="11">
        <v>6</v>
      </c>
      <c r="M208" s="11" t="s">
        <v>48</v>
      </c>
      <c r="N208" s="11">
        <v>3</v>
      </c>
      <c r="O208" s="11">
        <v>4</v>
      </c>
      <c r="P208" s="11" t="s">
        <v>48</v>
      </c>
      <c r="Q208" s="11">
        <v>5</v>
      </c>
      <c r="R208" s="11" t="s">
        <v>48</v>
      </c>
      <c r="S208" s="11" t="s">
        <v>48</v>
      </c>
    </row>
    <row r="209" spans="10:19" hidden="1" x14ac:dyDescent="0.25">
      <c r="J209" s="11" t="s">
        <v>366</v>
      </c>
      <c r="K209" s="11" t="s">
        <v>367</v>
      </c>
      <c r="L209" s="11">
        <v>4</v>
      </c>
      <c r="M209" s="11" t="s">
        <v>48</v>
      </c>
      <c r="N209" s="11">
        <v>8</v>
      </c>
      <c r="O209" s="11">
        <v>8</v>
      </c>
      <c r="P209" s="11" t="s">
        <v>48</v>
      </c>
      <c r="Q209" s="11">
        <v>8</v>
      </c>
      <c r="R209" s="11" t="s">
        <v>48</v>
      </c>
      <c r="S209" s="11" t="s">
        <v>48</v>
      </c>
    </row>
    <row r="210" spans="10:19" hidden="1" x14ac:dyDescent="0.25">
      <c r="J210" s="11" t="s">
        <v>368</v>
      </c>
      <c r="K210" s="11" t="s">
        <v>369</v>
      </c>
      <c r="L210" s="11">
        <v>4</v>
      </c>
      <c r="M210" s="11" t="s">
        <v>48</v>
      </c>
      <c r="N210" s="11">
        <v>5</v>
      </c>
      <c r="O210" s="11">
        <v>7</v>
      </c>
      <c r="P210" s="11" t="s">
        <v>48</v>
      </c>
      <c r="Q210" s="11">
        <v>5</v>
      </c>
      <c r="R210" s="11" t="s">
        <v>48</v>
      </c>
      <c r="S210" s="11" t="s">
        <v>55</v>
      </c>
    </row>
    <row r="211" spans="10:19" hidden="1" x14ac:dyDescent="0.25">
      <c r="J211" s="11" t="s">
        <v>370</v>
      </c>
      <c r="K211" s="11" t="s">
        <v>371</v>
      </c>
      <c r="L211" s="11">
        <v>4</v>
      </c>
      <c r="M211" s="11" t="s">
        <v>48</v>
      </c>
      <c r="N211" s="11">
        <v>6</v>
      </c>
      <c r="O211" s="11">
        <v>9</v>
      </c>
      <c r="P211" s="11" t="s">
        <v>48</v>
      </c>
      <c r="Q211" s="11">
        <v>9</v>
      </c>
      <c r="R211" s="11" t="s">
        <v>48</v>
      </c>
      <c r="S211" s="11" t="s">
        <v>55</v>
      </c>
    </row>
    <row r="212" spans="10:19" hidden="1" x14ac:dyDescent="0.25">
      <c r="J212" s="11" t="s">
        <v>372</v>
      </c>
      <c r="K212" s="11" t="s">
        <v>373</v>
      </c>
      <c r="L212" s="11">
        <v>4</v>
      </c>
      <c r="M212" s="11" t="s">
        <v>48</v>
      </c>
      <c r="N212" s="11">
        <v>5</v>
      </c>
      <c r="O212" s="11">
        <v>5</v>
      </c>
      <c r="P212" s="11" t="s">
        <v>48</v>
      </c>
      <c r="Q212" s="11">
        <v>7</v>
      </c>
      <c r="R212" s="11" t="s">
        <v>48</v>
      </c>
      <c r="S212" s="11" t="s">
        <v>48</v>
      </c>
    </row>
    <row r="213" spans="10:19" hidden="1" x14ac:dyDescent="0.25">
      <c r="J213" s="11" t="s">
        <v>374</v>
      </c>
      <c r="K213" s="11" t="s">
        <v>375</v>
      </c>
      <c r="L213" s="11">
        <v>6</v>
      </c>
      <c r="M213" s="11" t="s">
        <v>48</v>
      </c>
      <c r="N213" s="11">
        <v>4</v>
      </c>
      <c r="O213" s="11">
        <v>4</v>
      </c>
      <c r="P213" s="11" t="s">
        <v>48</v>
      </c>
      <c r="Q213" s="11">
        <v>7</v>
      </c>
      <c r="R213" s="11" t="s">
        <v>48</v>
      </c>
      <c r="S213" s="11" t="s">
        <v>55</v>
      </c>
    </row>
    <row r="214" spans="10:19" hidden="1" x14ac:dyDescent="0.25">
      <c r="J214" s="11" t="s">
        <v>376</v>
      </c>
      <c r="K214" s="11" t="s">
        <v>377</v>
      </c>
      <c r="L214" s="11">
        <v>4</v>
      </c>
      <c r="M214" s="11" t="s">
        <v>48</v>
      </c>
      <c r="N214" s="11">
        <v>6</v>
      </c>
      <c r="O214" s="11">
        <v>6</v>
      </c>
      <c r="P214" s="11" t="s">
        <v>48</v>
      </c>
      <c r="Q214" s="11">
        <v>6</v>
      </c>
      <c r="R214" s="11" t="s">
        <v>48</v>
      </c>
      <c r="S214" s="11" t="s">
        <v>55</v>
      </c>
    </row>
    <row r="215" spans="10:19" hidden="1" x14ac:dyDescent="0.25">
      <c r="J215" s="11" t="s">
        <v>378</v>
      </c>
      <c r="K215" s="11" t="s">
        <v>379</v>
      </c>
      <c r="L215" s="11">
        <v>4</v>
      </c>
      <c r="M215" s="11" t="s">
        <v>48</v>
      </c>
      <c r="N215" s="11">
        <v>4</v>
      </c>
      <c r="O215" s="11">
        <v>5</v>
      </c>
      <c r="P215" s="11" t="s">
        <v>48</v>
      </c>
      <c r="Q215" s="11">
        <v>6</v>
      </c>
      <c r="R215" s="11" t="s">
        <v>48</v>
      </c>
      <c r="S215" s="11" t="s">
        <v>55</v>
      </c>
    </row>
    <row r="216" spans="10:19" hidden="1" x14ac:dyDescent="0.25">
      <c r="J216" s="11" t="s">
        <v>380</v>
      </c>
      <c r="K216" s="11" t="s">
        <v>381</v>
      </c>
      <c r="L216" s="11">
        <v>7</v>
      </c>
      <c r="M216" s="11" t="s">
        <v>48</v>
      </c>
      <c r="N216" s="11">
        <v>1</v>
      </c>
      <c r="O216" s="11">
        <v>1</v>
      </c>
      <c r="P216" s="11" t="s">
        <v>48</v>
      </c>
      <c r="Q216" s="11">
        <v>3</v>
      </c>
      <c r="R216" s="11" t="s">
        <v>48</v>
      </c>
      <c r="S216" s="11" t="s">
        <v>48</v>
      </c>
    </row>
    <row r="217" spans="10:19" hidden="1" x14ac:dyDescent="0.25">
      <c r="J217" s="11" t="s">
        <v>382</v>
      </c>
      <c r="K217" s="11" t="s">
        <v>383</v>
      </c>
      <c r="L217" s="11">
        <v>6</v>
      </c>
      <c r="M217" s="11" t="s">
        <v>48</v>
      </c>
      <c r="N217" s="11">
        <v>6</v>
      </c>
      <c r="O217" s="11">
        <v>6</v>
      </c>
      <c r="P217" s="11" t="s">
        <v>55</v>
      </c>
      <c r="Q217" s="11">
        <v>6</v>
      </c>
      <c r="R217" s="11" t="s">
        <v>48</v>
      </c>
      <c r="S217" s="11" t="s">
        <v>55</v>
      </c>
    </row>
    <row r="218" spans="10:19" hidden="1" x14ac:dyDescent="0.25">
      <c r="J218" s="11" t="s">
        <v>384</v>
      </c>
      <c r="K218" s="11" t="s">
        <v>385</v>
      </c>
      <c r="L218" s="11">
        <v>4</v>
      </c>
      <c r="M218" s="11" t="s">
        <v>48</v>
      </c>
      <c r="N218" s="11" t="s">
        <v>157</v>
      </c>
      <c r="O218" s="11" t="s">
        <v>157</v>
      </c>
      <c r="P218" s="11" t="s">
        <v>48</v>
      </c>
      <c r="Q218" s="11">
        <v>5</v>
      </c>
      <c r="R218" s="11" t="s">
        <v>48</v>
      </c>
      <c r="S218" s="11" t="s">
        <v>48</v>
      </c>
    </row>
    <row r="219" spans="10:19" hidden="1" x14ac:dyDescent="0.25">
      <c r="J219" s="11" t="s">
        <v>386</v>
      </c>
      <c r="K219" s="11" t="s">
        <v>387</v>
      </c>
      <c r="L219" s="11">
        <v>6</v>
      </c>
      <c r="M219" s="11" t="s">
        <v>48</v>
      </c>
      <c r="N219" s="11">
        <v>2</v>
      </c>
      <c r="O219" s="11">
        <v>3</v>
      </c>
      <c r="P219" s="11" t="s">
        <v>48</v>
      </c>
      <c r="Q219" s="11">
        <v>4</v>
      </c>
      <c r="R219" s="11" t="s">
        <v>48</v>
      </c>
      <c r="S219" s="11" t="s">
        <v>48</v>
      </c>
    </row>
    <row r="220" spans="10:19" hidden="1" x14ac:dyDescent="0.25">
      <c r="J220" s="11" t="s">
        <v>388</v>
      </c>
      <c r="K220" s="11" t="s">
        <v>389</v>
      </c>
      <c r="L220" s="11">
        <v>9</v>
      </c>
      <c r="M220" s="11" t="s">
        <v>48</v>
      </c>
      <c r="N220" s="11">
        <v>1</v>
      </c>
      <c r="O220" s="11">
        <v>2</v>
      </c>
      <c r="P220" s="11" t="s">
        <v>48</v>
      </c>
      <c r="Q220" s="11">
        <v>5</v>
      </c>
      <c r="R220" s="11" t="s">
        <v>48</v>
      </c>
      <c r="S220" s="11" t="s">
        <v>48</v>
      </c>
    </row>
    <row r="221" spans="10:19" hidden="1" x14ac:dyDescent="0.25">
      <c r="J221" s="11" t="s">
        <v>390</v>
      </c>
      <c r="K221" s="11" t="s">
        <v>391</v>
      </c>
      <c r="L221" s="11">
        <v>6</v>
      </c>
      <c r="M221" s="11" t="s">
        <v>48</v>
      </c>
      <c r="N221" s="11">
        <v>4</v>
      </c>
      <c r="O221" s="11">
        <v>4</v>
      </c>
      <c r="P221" s="11" t="s">
        <v>48</v>
      </c>
      <c r="Q221" s="11">
        <v>4</v>
      </c>
      <c r="R221" s="11" t="s">
        <v>48</v>
      </c>
      <c r="S221" s="11" t="s">
        <v>48</v>
      </c>
    </row>
    <row r="222" spans="10:19" hidden="1" x14ac:dyDescent="0.25">
      <c r="J222" s="11" t="s">
        <v>392</v>
      </c>
      <c r="K222" s="11" t="s">
        <v>393</v>
      </c>
      <c r="L222" s="11">
        <v>6</v>
      </c>
      <c r="M222" s="11" t="s">
        <v>48</v>
      </c>
      <c r="N222" s="11">
        <v>6</v>
      </c>
      <c r="O222" s="11">
        <v>6</v>
      </c>
      <c r="P222" s="11" t="s">
        <v>48</v>
      </c>
      <c r="Q222" s="11">
        <v>6</v>
      </c>
      <c r="R222" s="11" t="s">
        <v>48</v>
      </c>
      <c r="S222" s="11" t="s">
        <v>48</v>
      </c>
    </row>
    <row r="223" spans="10:19" hidden="1" x14ac:dyDescent="0.25">
      <c r="J223" s="11" t="s">
        <v>27</v>
      </c>
      <c r="K223" s="11" t="s">
        <v>394</v>
      </c>
      <c r="L223" s="11">
        <v>3</v>
      </c>
      <c r="M223" s="11" t="s">
        <v>48</v>
      </c>
      <c r="N223" s="11">
        <v>2</v>
      </c>
      <c r="O223" s="11">
        <v>2</v>
      </c>
      <c r="P223" s="11" t="s">
        <v>48</v>
      </c>
      <c r="Q223" s="11">
        <v>3</v>
      </c>
      <c r="R223" s="11" t="s">
        <v>48</v>
      </c>
      <c r="S223" s="11" t="s">
        <v>48</v>
      </c>
    </row>
    <row r="224" spans="10:19" hidden="1" x14ac:dyDescent="0.25">
      <c r="J224" s="11" t="s">
        <v>395</v>
      </c>
      <c r="K224" s="11" t="s">
        <v>396</v>
      </c>
      <c r="L224" s="11">
        <v>4</v>
      </c>
      <c r="M224" s="11" t="s">
        <v>48</v>
      </c>
      <c r="N224" s="11">
        <v>6</v>
      </c>
      <c r="O224" s="11">
        <v>7</v>
      </c>
      <c r="P224" s="11" t="s">
        <v>48</v>
      </c>
      <c r="Q224" s="11">
        <v>14</v>
      </c>
      <c r="R224" s="11" t="s">
        <v>48</v>
      </c>
      <c r="S224" s="11" t="s">
        <v>48</v>
      </c>
    </row>
    <row r="225" spans="10:19" hidden="1" x14ac:dyDescent="0.25">
      <c r="J225" s="11" t="s">
        <v>397</v>
      </c>
      <c r="K225" s="11" t="s">
        <v>398</v>
      </c>
      <c r="L225" s="11">
        <v>9</v>
      </c>
      <c r="M225" s="11" t="s">
        <v>48</v>
      </c>
      <c r="N225" s="11">
        <v>1</v>
      </c>
      <c r="O225" s="11">
        <v>1</v>
      </c>
      <c r="P225" s="11" t="s">
        <v>48</v>
      </c>
      <c r="Q225" s="11">
        <v>2</v>
      </c>
      <c r="R225" s="11" t="s">
        <v>48</v>
      </c>
      <c r="S225" s="11" t="s">
        <v>48</v>
      </c>
    </row>
    <row r="226" spans="10:19" hidden="1" x14ac:dyDescent="0.25">
      <c r="J226" s="11" t="s">
        <v>399</v>
      </c>
      <c r="K226" s="11" t="s">
        <v>400</v>
      </c>
      <c r="L226" s="11">
        <v>9</v>
      </c>
      <c r="M226" s="11" t="s">
        <v>48</v>
      </c>
      <c r="N226" s="11">
        <v>1</v>
      </c>
      <c r="O226" s="11">
        <v>1</v>
      </c>
      <c r="P226" s="11" t="s">
        <v>48</v>
      </c>
      <c r="Q226" s="11">
        <v>3</v>
      </c>
      <c r="R226" s="11" t="s">
        <v>48</v>
      </c>
      <c r="S226" s="11" t="s">
        <v>48</v>
      </c>
    </row>
    <row r="227" spans="10:19" hidden="1" x14ac:dyDescent="0.25">
      <c r="J227" s="11" t="s">
        <v>401</v>
      </c>
      <c r="K227" s="11" t="s">
        <v>402</v>
      </c>
      <c r="L227" s="11">
        <v>6</v>
      </c>
      <c r="M227" s="11" t="s">
        <v>48</v>
      </c>
      <c r="N227" s="11">
        <v>7</v>
      </c>
      <c r="O227" s="11">
        <v>10</v>
      </c>
      <c r="P227" s="11" t="s">
        <v>48</v>
      </c>
      <c r="Q227" s="11">
        <v>10</v>
      </c>
      <c r="R227" s="11" t="s">
        <v>48</v>
      </c>
      <c r="S227" s="11" t="s">
        <v>55</v>
      </c>
    </row>
    <row r="228" spans="10:19" hidden="1" x14ac:dyDescent="0.25">
      <c r="J228" s="11" t="s">
        <v>403</v>
      </c>
      <c r="K228" s="11" t="s">
        <v>404</v>
      </c>
      <c r="L228" s="11">
        <v>6</v>
      </c>
      <c r="M228" s="11" t="s">
        <v>48</v>
      </c>
      <c r="N228" s="11">
        <v>3</v>
      </c>
      <c r="O228" s="11">
        <v>3</v>
      </c>
      <c r="P228" s="11" t="s">
        <v>48</v>
      </c>
      <c r="Q228" s="11" t="s">
        <v>102</v>
      </c>
      <c r="R228" s="11" t="s">
        <v>48</v>
      </c>
      <c r="S228" s="11" t="s">
        <v>48</v>
      </c>
    </row>
    <row r="229" spans="10:19" hidden="1" x14ac:dyDescent="0.25">
      <c r="J229" s="11" t="s">
        <v>28</v>
      </c>
      <c r="K229" s="11" t="s">
        <v>405</v>
      </c>
      <c r="L229" s="11">
        <v>10</v>
      </c>
      <c r="M229" s="11" t="s">
        <v>48</v>
      </c>
      <c r="N229" s="11">
        <v>1</v>
      </c>
      <c r="O229" s="11">
        <v>1</v>
      </c>
      <c r="P229" s="11" t="s">
        <v>48</v>
      </c>
      <c r="Q229" s="11">
        <v>2</v>
      </c>
      <c r="R229" s="11" t="s">
        <v>48</v>
      </c>
      <c r="S229" s="11" t="s">
        <v>48</v>
      </c>
    </row>
    <row r="230" spans="10:19" hidden="1" x14ac:dyDescent="0.25">
      <c r="J230" s="11" t="s">
        <v>406</v>
      </c>
      <c r="K230" s="11" t="s">
        <v>405</v>
      </c>
      <c r="L230" s="11">
        <v>10</v>
      </c>
      <c r="M230" s="11" t="s">
        <v>48</v>
      </c>
      <c r="N230" s="11">
        <v>1</v>
      </c>
      <c r="O230" s="11">
        <v>1</v>
      </c>
      <c r="P230" s="11" t="s">
        <v>48</v>
      </c>
      <c r="Q230" s="11">
        <v>2</v>
      </c>
      <c r="R230" s="11" t="s">
        <v>48</v>
      </c>
      <c r="S230" s="11" t="s">
        <v>48</v>
      </c>
    </row>
    <row r="231" spans="10:19" hidden="1" x14ac:dyDescent="0.25">
      <c r="J231" s="11" t="s">
        <v>407</v>
      </c>
      <c r="K231" s="11" t="s">
        <v>408</v>
      </c>
      <c r="L231" s="11">
        <v>4</v>
      </c>
      <c r="M231" s="11" t="s">
        <v>48</v>
      </c>
      <c r="N231" s="11">
        <v>3</v>
      </c>
      <c r="O231" s="11">
        <v>3</v>
      </c>
      <c r="P231" s="11" t="s">
        <v>48</v>
      </c>
      <c r="Q231" s="11">
        <v>4</v>
      </c>
      <c r="R231" s="11" t="s">
        <v>48</v>
      </c>
      <c r="S231" s="11" t="s">
        <v>48</v>
      </c>
    </row>
    <row r="232" spans="10:19" hidden="1" x14ac:dyDescent="0.25">
      <c r="J232" s="11" t="s">
        <v>409</v>
      </c>
      <c r="K232" s="11" t="s">
        <v>410</v>
      </c>
      <c r="L232" s="11">
        <v>5</v>
      </c>
      <c r="M232" s="11" t="s">
        <v>48</v>
      </c>
      <c r="N232" s="11">
        <v>5</v>
      </c>
      <c r="O232" s="11">
        <v>5</v>
      </c>
      <c r="P232" s="11" t="s">
        <v>48</v>
      </c>
      <c r="Q232" s="11">
        <v>8</v>
      </c>
      <c r="R232" s="11" t="s">
        <v>48</v>
      </c>
      <c r="S232" s="11" t="s">
        <v>55</v>
      </c>
    </row>
    <row r="233" spans="10:19" hidden="1" x14ac:dyDescent="0.25">
      <c r="J233" s="11" t="s">
        <v>411</v>
      </c>
      <c r="K233" s="11" t="s">
        <v>412</v>
      </c>
      <c r="L233" s="11">
        <v>6</v>
      </c>
      <c r="M233" s="11" t="s">
        <v>48</v>
      </c>
      <c r="N233" s="11">
        <v>3</v>
      </c>
      <c r="O233" s="11">
        <v>4</v>
      </c>
      <c r="P233" s="11" t="s">
        <v>48</v>
      </c>
      <c r="Q233" s="11">
        <v>5</v>
      </c>
      <c r="R233" s="11" t="s">
        <v>48</v>
      </c>
      <c r="S233" s="11" t="s">
        <v>48</v>
      </c>
    </row>
    <row r="234" spans="10:19" hidden="1" x14ac:dyDescent="0.25">
      <c r="J234" s="11" t="s">
        <v>29</v>
      </c>
      <c r="K234" s="11" t="s">
        <v>413</v>
      </c>
      <c r="L234" s="11">
        <v>10</v>
      </c>
      <c r="M234" s="11" t="s">
        <v>48</v>
      </c>
      <c r="N234" s="11">
        <v>1</v>
      </c>
      <c r="O234" s="11">
        <v>1</v>
      </c>
      <c r="P234" s="11" t="s">
        <v>48</v>
      </c>
      <c r="Q234" s="11">
        <v>2</v>
      </c>
      <c r="R234" s="11" t="s">
        <v>48</v>
      </c>
      <c r="S234" s="11" t="s">
        <v>48</v>
      </c>
    </row>
    <row r="235" spans="10:19" hidden="1" x14ac:dyDescent="0.25">
      <c r="J235" s="11" t="s">
        <v>30</v>
      </c>
      <c r="K235" s="11" t="s">
        <v>414</v>
      </c>
      <c r="L235" s="11">
        <v>8</v>
      </c>
      <c r="M235" s="11" t="s">
        <v>48</v>
      </c>
      <c r="N235" s="11">
        <v>1</v>
      </c>
      <c r="O235" s="11">
        <v>1</v>
      </c>
      <c r="P235" s="11" t="s">
        <v>48</v>
      </c>
      <c r="Q235" s="11">
        <v>2</v>
      </c>
      <c r="R235" s="11" t="s">
        <v>48</v>
      </c>
      <c r="S235" s="11" t="s">
        <v>48</v>
      </c>
    </row>
    <row r="236" spans="10:19" hidden="1" x14ac:dyDescent="0.25">
      <c r="J236" s="11" t="s">
        <v>31</v>
      </c>
      <c r="K236" s="11" t="s">
        <v>415</v>
      </c>
      <c r="L236" s="11">
        <v>3</v>
      </c>
      <c r="M236" s="11" t="s">
        <v>48</v>
      </c>
      <c r="N236" s="11">
        <v>3</v>
      </c>
      <c r="O236" s="11">
        <v>3</v>
      </c>
      <c r="P236" s="11" t="s">
        <v>48</v>
      </c>
      <c r="Q236" s="11">
        <v>4</v>
      </c>
      <c r="R236" s="11" t="s">
        <v>48</v>
      </c>
      <c r="S236" s="11" t="s">
        <v>48</v>
      </c>
    </row>
    <row r="237" spans="10:19" hidden="1" x14ac:dyDescent="0.25">
      <c r="J237" s="11" t="s">
        <v>416</v>
      </c>
      <c r="K237" s="11" t="s">
        <v>417</v>
      </c>
      <c r="L237" s="11">
        <v>6</v>
      </c>
      <c r="M237" s="11" t="s">
        <v>48</v>
      </c>
      <c r="N237" s="11">
        <v>6</v>
      </c>
      <c r="O237" s="11">
        <v>7</v>
      </c>
      <c r="P237" s="11" t="s">
        <v>48</v>
      </c>
      <c r="Q237" s="11">
        <v>9</v>
      </c>
      <c r="R237" s="11" t="s">
        <v>48</v>
      </c>
      <c r="S237" s="11" t="s">
        <v>55</v>
      </c>
    </row>
    <row r="238" spans="10:19" hidden="1" x14ac:dyDescent="0.25">
      <c r="J238" s="11" t="s">
        <v>418</v>
      </c>
      <c r="K238" s="11" t="s">
        <v>419</v>
      </c>
      <c r="L238" s="11">
        <v>6</v>
      </c>
      <c r="M238" s="11" t="s">
        <v>48</v>
      </c>
      <c r="N238" s="11">
        <v>2</v>
      </c>
      <c r="O238" s="11">
        <v>3</v>
      </c>
      <c r="P238" s="11" t="s">
        <v>48</v>
      </c>
      <c r="Q238" s="11">
        <v>4</v>
      </c>
      <c r="R238" s="11" t="s">
        <v>48</v>
      </c>
      <c r="S238" s="11" t="s">
        <v>48</v>
      </c>
    </row>
    <row r="239" spans="10:19" hidden="1" x14ac:dyDescent="0.25">
      <c r="J239" s="11" t="s">
        <v>32</v>
      </c>
      <c r="K239" s="11" t="s">
        <v>420</v>
      </c>
      <c r="L239" s="11">
        <v>3</v>
      </c>
      <c r="M239" s="11" t="s">
        <v>48</v>
      </c>
      <c r="N239" s="11" t="s">
        <v>157</v>
      </c>
      <c r="O239" s="11" t="s">
        <v>157</v>
      </c>
      <c r="P239" s="11" t="s">
        <v>48</v>
      </c>
      <c r="Q239" s="11">
        <v>4</v>
      </c>
      <c r="R239" s="11" t="s">
        <v>48</v>
      </c>
      <c r="S239" s="11" t="s">
        <v>48</v>
      </c>
    </row>
    <row r="240" spans="10:19" hidden="1" x14ac:dyDescent="0.25">
      <c r="J240" s="11" t="s">
        <v>421</v>
      </c>
      <c r="K240" s="11" t="s">
        <v>422</v>
      </c>
      <c r="L240" s="11">
        <v>6</v>
      </c>
      <c r="M240" s="11" t="s">
        <v>48</v>
      </c>
      <c r="N240" s="11">
        <v>5</v>
      </c>
      <c r="O240" s="11">
        <v>9</v>
      </c>
      <c r="P240" s="11" t="s">
        <v>48</v>
      </c>
      <c r="Q240" s="11">
        <v>9</v>
      </c>
      <c r="R240" s="11" t="s">
        <v>48</v>
      </c>
      <c r="S240" s="11" t="s">
        <v>55</v>
      </c>
    </row>
    <row r="241" spans="10:19" hidden="1" x14ac:dyDescent="0.25">
      <c r="J241" s="11" t="s">
        <v>423</v>
      </c>
      <c r="K241" s="11" t="s">
        <v>424</v>
      </c>
      <c r="L241" s="11">
        <v>6</v>
      </c>
      <c r="M241" s="11" t="s">
        <v>48</v>
      </c>
      <c r="N241" s="11">
        <v>5</v>
      </c>
      <c r="O241" s="11">
        <v>6</v>
      </c>
      <c r="P241" s="11" t="s">
        <v>48</v>
      </c>
      <c r="Q241" s="11">
        <v>6</v>
      </c>
      <c r="R241" s="11" t="s">
        <v>48</v>
      </c>
      <c r="S241" s="11" t="s">
        <v>48</v>
      </c>
    </row>
    <row r="242" spans="10:19" hidden="1" x14ac:dyDescent="0.25">
      <c r="J242" s="11" t="s">
        <v>425</v>
      </c>
      <c r="K242" s="11" t="s">
        <v>426</v>
      </c>
      <c r="L242" s="11">
        <v>6</v>
      </c>
      <c r="M242" s="11" t="s">
        <v>48</v>
      </c>
      <c r="N242" s="11">
        <v>6</v>
      </c>
      <c r="O242" s="11">
        <v>6</v>
      </c>
      <c r="P242" s="11" t="s">
        <v>48</v>
      </c>
      <c r="Q242" s="11">
        <v>6</v>
      </c>
      <c r="R242" s="11" t="s">
        <v>48</v>
      </c>
      <c r="S242" s="11" t="s">
        <v>55</v>
      </c>
    </row>
    <row r="243" spans="10:19" hidden="1" x14ac:dyDescent="0.25">
      <c r="J243" s="11" t="s">
        <v>427</v>
      </c>
      <c r="K243" s="11" t="s">
        <v>428</v>
      </c>
      <c r="L243" s="11">
        <v>4</v>
      </c>
      <c r="M243" s="11" t="s">
        <v>48</v>
      </c>
      <c r="N243" s="11">
        <v>4</v>
      </c>
      <c r="O243" s="11">
        <v>4</v>
      </c>
      <c r="P243" s="11" t="s">
        <v>48</v>
      </c>
      <c r="Q243" s="11">
        <v>8</v>
      </c>
      <c r="R243" s="11" t="s">
        <v>48</v>
      </c>
      <c r="S243" s="11" t="s">
        <v>48</v>
      </c>
    </row>
    <row r="244" spans="10:19" hidden="1" x14ac:dyDescent="0.25">
      <c r="J244" s="11" t="s">
        <v>429</v>
      </c>
      <c r="K244" s="11" t="s">
        <v>430</v>
      </c>
      <c r="L244" s="11">
        <v>6</v>
      </c>
      <c r="M244" s="11" t="s">
        <v>48</v>
      </c>
      <c r="N244" s="11">
        <v>2</v>
      </c>
      <c r="O244" s="11">
        <v>2</v>
      </c>
      <c r="P244" s="11" t="s">
        <v>48</v>
      </c>
      <c r="Q244" s="11">
        <v>3</v>
      </c>
      <c r="R244" s="11" t="s">
        <v>48</v>
      </c>
      <c r="S244" s="11" t="s">
        <v>55</v>
      </c>
    </row>
    <row r="245" spans="10:19" hidden="1" x14ac:dyDescent="0.25">
      <c r="J245" s="11" t="s">
        <v>33</v>
      </c>
      <c r="K245" s="11" t="s">
        <v>431</v>
      </c>
      <c r="L245" s="11">
        <v>4</v>
      </c>
      <c r="M245" s="11" t="s">
        <v>48</v>
      </c>
      <c r="N245" s="11" t="s">
        <v>432</v>
      </c>
      <c r="O245" s="11" t="s">
        <v>157</v>
      </c>
      <c r="P245" s="11" t="s">
        <v>48</v>
      </c>
      <c r="Q245" s="11" t="s">
        <v>433</v>
      </c>
      <c r="R245" s="11" t="s">
        <v>48</v>
      </c>
      <c r="S245" s="11" t="s">
        <v>48</v>
      </c>
    </row>
    <row r="246" spans="10:19" hidden="1" x14ac:dyDescent="0.25">
      <c r="J246" s="11" t="s">
        <v>434</v>
      </c>
      <c r="K246" s="11" t="s">
        <v>435</v>
      </c>
      <c r="L246" s="11">
        <v>4</v>
      </c>
      <c r="M246" s="11" t="s">
        <v>48</v>
      </c>
      <c r="N246" s="11">
        <v>4</v>
      </c>
      <c r="O246" s="11">
        <v>4</v>
      </c>
      <c r="P246" s="11" t="s">
        <v>48</v>
      </c>
      <c r="Q246" s="11">
        <v>7</v>
      </c>
      <c r="R246" s="11" t="s">
        <v>48</v>
      </c>
      <c r="S246" s="11" t="s">
        <v>55</v>
      </c>
    </row>
    <row r="247" spans="10:19" hidden="1" x14ac:dyDescent="0.25">
      <c r="J247" s="11" t="s">
        <v>436</v>
      </c>
      <c r="K247" s="11" t="s">
        <v>437</v>
      </c>
      <c r="L247" s="11">
        <v>6</v>
      </c>
      <c r="M247" s="11" t="s">
        <v>48</v>
      </c>
      <c r="N247" s="11">
        <v>7</v>
      </c>
      <c r="O247" s="11">
        <v>7</v>
      </c>
      <c r="P247" s="11" t="s">
        <v>48</v>
      </c>
      <c r="Q247" s="11">
        <v>10</v>
      </c>
      <c r="R247" s="11" t="s">
        <v>48</v>
      </c>
      <c r="S247" s="11" t="s">
        <v>55</v>
      </c>
    </row>
    <row r="248" spans="10:19" hidden="1" x14ac:dyDescent="0.25">
      <c r="J248" s="11" t="s">
        <v>438</v>
      </c>
      <c r="K248" s="11" t="s">
        <v>439</v>
      </c>
      <c r="L248" s="11">
        <v>6</v>
      </c>
      <c r="M248" s="11" t="s">
        <v>48</v>
      </c>
      <c r="N248" s="11">
        <v>3</v>
      </c>
      <c r="O248" s="11">
        <v>4</v>
      </c>
      <c r="P248" s="11" t="s">
        <v>48</v>
      </c>
      <c r="Q248" s="11">
        <v>5</v>
      </c>
      <c r="R248" s="11" t="s">
        <v>48</v>
      </c>
      <c r="S248" s="11" t="s">
        <v>48</v>
      </c>
    </row>
    <row r="249" spans="10:19" hidden="1" x14ac:dyDescent="0.25">
      <c r="J249" s="11" t="s">
        <v>440</v>
      </c>
      <c r="K249" s="11" t="s">
        <v>441</v>
      </c>
      <c r="L249" s="11">
        <v>9</v>
      </c>
      <c r="M249" s="11" t="s">
        <v>48</v>
      </c>
      <c r="N249" s="11">
        <v>2</v>
      </c>
      <c r="O249" s="11">
        <v>3</v>
      </c>
      <c r="P249" s="11" t="s">
        <v>48</v>
      </c>
      <c r="Q249" s="11" t="s">
        <v>335</v>
      </c>
      <c r="R249" s="11" t="s">
        <v>48</v>
      </c>
      <c r="S249" s="11" t="s">
        <v>48</v>
      </c>
    </row>
    <row r="250" spans="10:19" hidden="1" x14ac:dyDescent="0.25">
      <c r="J250" s="11" t="s">
        <v>442</v>
      </c>
      <c r="K250" s="11" t="s">
        <v>443</v>
      </c>
      <c r="L250" s="11">
        <v>4</v>
      </c>
      <c r="M250" s="11" t="s">
        <v>48</v>
      </c>
      <c r="N250" s="11">
        <v>2</v>
      </c>
      <c r="O250" s="11">
        <v>2</v>
      </c>
      <c r="P250" s="11" t="s">
        <v>48</v>
      </c>
      <c r="Q250" s="11">
        <v>4</v>
      </c>
      <c r="R250" s="11" t="s">
        <v>48</v>
      </c>
      <c r="S250" s="11" t="s">
        <v>48</v>
      </c>
    </row>
    <row r="251" spans="10:19" hidden="1" x14ac:dyDescent="0.25">
      <c r="J251" s="11" t="s">
        <v>34</v>
      </c>
      <c r="K251" s="11" t="s">
        <v>444</v>
      </c>
      <c r="L251" s="11">
        <v>7</v>
      </c>
      <c r="M251" s="11" t="s">
        <v>48</v>
      </c>
      <c r="N251" s="11">
        <v>1</v>
      </c>
      <c r="O251" s="11">
        <v>1</v>
      </c>
      <c r="P251" s="11" t="s">
        <v>48</v>
      </c>
      <c r="Q251" s="11">
        <v>2</v>
      </c>
      <c r="R251" s="11" t="s">
        <v>48</v>
      </c>
      <c r="S251" s="11" t="s">
        <v>48</v>
      </c>
    </row>
    <row r="252" spans="10:19" hidden="1" x14ac:dyDescent="0.25">
      <c r="J252" s="11" t="s">
        <v>445</v>
      </c>
      <c r="K252" s="11" t="s">
        <v>444</v>
      </c>
      <c r="L252" s="11">
        <v>7</v>
      </c>
      <c r="M252" s="11" t="s">
        <v>48</v>
      </c>
      <c r="N252" s="11">
        <v>1</v>
      </c>
      <c r="O252" s="11">
        <v>1</v>
      </c>
      <c r="P252" s="11" t="s">
        <v>48</v>
      </c>
      <c r="Q252" s="11">
        <v>2</v>
      </c>
      <c r="R252" s="11" t="s">
        <v>48</v>
      </c>
      <c r="S252" s="11" t="s">
        <v>48</v>
      </c>
    </row>
    <row r="253" spans="10:19" hidden="1" x14ac:dyDescent="0.25">
      <c r="J253" s="11" t="s">
        <v>35</v>
      </c>
      <c r="K253" s="11" t="s">
        <v>446</v>
      </c>
      <c r="L253" s="11">
        <v>1</v>
      </c>
      <c r="M253" s="11" t="s">
        <v>48</v>
      </c>
      <c r="N253" s="11"/>
      <c r="O253" s="11"/>
      <c r="P253" s="11" t="s">
        <v>48</v>
      </c>
      <c r="Q253" s="11"/>
      <c r="R253" s="11" t="s">
        <v>48</v>
      </c>
      <c r="S253" s="11" t="s">
        <v>48</v>
      </c>
    </row>
    <row r="254" spans="10:19" hidden="1" x14ac:dyDescent="0.25">
      <c r="J254" s="11" t="s">
        <v>447</v>
      </c>
      <c r="K254" s="11" t="s">
        <v>448</v>
      </c>
      <c r="L254" s="11">
        <v>5</v>
      </c>
      <c r="M254" s="11" t="s">
        <v>48</v>
      </c>
      <c r="N254" s="11">
        <v>4</v>
      </c>
      <c r="O254" s="11">
        <v>4</v>
      </c>
      <c r="P254" s="11" t="s">
        <v>48</v>
      </c>
      <c r="Q254" s="11">
        <v>5</v>
      </c>
      <c r="R254" s="11" t="s">
        <v>48</v>
      </c>
      <c r="S254" s="11" t="s">
        <v>48</v>
      </c>
    </row>
    <row r="255" spans="10:19" hidden="1" x14ac:dyDescent="0.25">
      <c r="J255" s="11" t="s">
        <v>449</v>
      </c>
      <c r="K255" s="11" t="s">
        <v>450</v>
      </c>
      <c r="L255" s="11">
        <v>4</v>
      </c>
      <c r="M255" s="11" t="s">
        <v>48</v>
      </c>
      <c r="N255" s="11">
        <v>4</v>
      </c>
      <c r="O255" s="11">
        <v>5</v>
      </c>
      <c r="P255" s="11" t="s">
        <v>48</v>
      </c>
      <c r="Q255" s="11">
        <v>5</v>
      </c>
      <c r="R255" s="11" t="s">
        <v>48</v>
      </c>
      <c r="S255" s="11" t="s">
        <v>48</v>
      </c>
    </row>
    <row r="256" spans="10:19" hidden="1" x14ac:dyDescent="0.25">
      <c r="J256" s="11" t="s">
        <v>451</v>
      </c>
      <c r="K256" s="11" t="s">
        <v>452</v>
      </c>
      <c r="L256" s="11">
        <v>6</v>
      </c>
      <c r="M256" s="11" t="s">
        <v>48</v>
      </c>
      <c r="N256" s="11">
        <v>5</v>
      </c>
      <c r="O256" s="11">
        <v>6</v>
      </c>
      <c r="P256" s="11" t="s">
        <v>48</v>
      </c>
      <c r="Q256" s="11">
        <v>6</v>
      </c>
      <c r="R256" s="11" t="s">
        <v>48</v>
      </c>
      <c r="S256" s="11" t="s">
        <v>55</v>
      </c>
    </row>
    <row r="257" spans="10:19" hidden="1" x14ac:dyDescent="0.25">
      <c r="J257" s="11" t="s">
        <v>453</v>
      </c>
      <c r="K257" s="11" t="s">
        <v>454</v>
      </c>
      <c r="L257" s="11">
        <v>5</v>
      </c>
      <c r="M257" s="11" t="s">
        <v>48</v>
      </c>
      <c r="N257" s="11">
        <v>2</v>
      </c>
      <c r="O257" s="11">
        <v>2</v>
      </c>
      <c r="P257" s="11" t="s">
        <v>48</v>
      </c>
      <c r="Q257" s="11">
        <v>5</v>
      </c>
      <c r="R257" s="11" t="s">
        <v>48</v>
      </c>
      <c r="S257" s="11" t="s">
        <v>48</v>
      </c>
    </row>
    <row r="258" spans="10:19" hidden="1" x14ac:dyDescent="0.25">
      <c r="J258" s="11" t="s">
        <v>455</v>
      </c>
      <c r="K258" s="11" t="s">
        <v>456</v>
      </c>
      <c r="L258" s="11">
        <v>3</v>
      </c>
      <c r="M258" s="11" t="s">
        <v>48</v>
      </c>
      <c r="N258" s="11">
        <v>3</v>
      </c>
      <c r="O258" s="11">
        <v>3</v>
      </c>
      <c r="P258" s="11" t="s">
        <v>48</v>
      </c>
      <c r="Q258" s="11">
        <v>4</v>
      </c>
      <c r="R258" s="11" t="s">
        <v>48</v>
      </c>
      <c r="S258" s="11" t="s">
        <v>48</v>
      </c>
    </row>
    <row r="259" spans="10:19" hidden="1" x14ac:dyDescent="0.25">
      <c r="J259" s="11" t="s">
        <v>457</v>
      </c>
      <c r="K259" s="11" t="s">
        <v>458</v>
      </c>
      <c r="L259" s="11">
        <v>4</v>
      </c>
      <c r="M259" s="11" t="s">
        <v>48</v>
      </c>
      <c r="N259" s="11">
        <v>7</v>
      </c>
      <c r="O259" s="11">
        <v>8</v>
      </c>
      <c r="P259" s="11" t="s">
        <v>48</v>
      </c>
      <c r="Q259" s="11">
        <v>8</v>
      </c>
      <c r="R259" s="11" t="s">
        <v>48</v>
      </c>
      <c r="S259" s="11" t="s">
        <v>55</v>
      </c>
    </row>
    <row r="260" spans="10:19" hidden="1" x14ac:dyDescent="0.25">
      <c r="J260" s="11" t="s">
        <v>459</v>
      </c>
      <c r="K260" s="11" t="s">
        <v>460</v>
      </c>
      <c r="L260" s="11">
        <v>4</v>
      </c>
      <c r="M260" s="11" t="s">
        <v>48</v>
      </c>
      <c r="N260" s="11">
        <v>3</v>
      </c>
      <c r="O260" s="11">
        <v>3</v>
      </c>
      <c r="P260" s="11" t="s">
        <v>48</v>
      </c>
      <c r="Q260" s="11">
        <v>6</v>
      </c>
      <c r="R260" s="11" t="s">
        <v>48</v>
      </c>
      <c r="S260" s="11" t="s">
        <v>55</v>
      </c>
    </row>
    <row r="261" spans="10:19" hidden="1" x14ac:dyDescent="0.25">
      <c r="J261" s="11" t="s">
        <v>461</v>
      </c>
      <c r="K261" s="11" t="s">
        <v>462</v>
      </c>
      <c r="L261" s="11">
        <v>6</v>
      </c>
      <c r="M261" s="11" t="s">
        <v>48</v>
      </c>
      <c r="N261" s="11">
        <v>5</v>
      </c>
      <c r="O261" s="11">
        <v>5</v>
      </c>
      <c r="P261" s="11" t="s">
        <v>48</v>
      </c>
      <c r="Q261" s="11">
        <v>10</v>
      </c>
      <c r="R261" s="11" t="s">
        <v>48</v>
      </c>
      <c r="S261" s="11" t="s">
        <v>55</v>
      </c>
    </row>
    <row r="262" spans="10:19" hidden="1" x14ac:dyDescent="0.25">
      <c r="J262" s="11" t="s">
        <v>463</v>
      </c>
      <c r="K262" s="11" t="s">
        <v>464</v>
      </c>
      <c r="L262" s="11">
        <v>6</v>
      </c>
      <c r="M262" s="11" t="s">
        <v>48</v>
      </c>
      <c r="N262" s="11">
        <v>4</v>
      </c>
      <c r="O262" s="11">
        <v>5</v>
      </c>
      <c r="P262" s="11" t="s">
        <v>48</v>
      </c>
      <c r="Q262" s="11">
        <v>6</v>
      </c>
      <c r="R262" s="11" t="s">
        <v>48</v>
      </c>
      <c r="S262" s="11" t="s">
        <v>48</v>
      </c>
    </row>
    <row r="263" spans="10:19" hidden="1" x14ac:dyDescent="0.25">
      <c r="J263" s="11" t="s">
        <v>465</v>
      </c>
      <c r="K263" s="11" t="s">
        <v>466</v>
      </c>
      <c r="L263" s="11">
        <v>6</v>
      </c>
      <c r="M263" s="11" t="s">
        <v>48</v>
      </c>
      <c r="N263" s="11">
        <v>3</v>
      </c>
      <c r="O263" s="11">
        <v>3</v>
      </c>
      <c r="P263" s="11" t="s">
        <v>48</v>
      </c>
      <c r="Q263" s="11">
        <v>5</v>
      </c>
      <c r="R263" s="11" t="s">
        <v>48</v>
      </c>
      <c r="S263" s="11" t="s">
        <v>48</v>
      </c>
    </row>
  </sheetData>
  <sheetProtection algorithmName="SHA-512" hashValue="eglQ0dQWLghI8sKCDTMT1/+9QBmcGJBvipfBXZQGcr9U2xb6fzTmbhsIuWt/8OI+jzbYUD3s4ufPQ8OtOX1Fug==" saltValue="6LyZ/3EBTPJ67crlSFPUzg==" spinCount="100000" sheet="1" objects="1" scenarios="1"/>
  <mergeCells count="10">
    <mergeCell ref="U52:X52"/>
    <mergeCell ref="N18:N19"/>
    <mergeCell ref="O18:O19"/>
    <mergeCell ref="U44:X44"/>
    <mergeCell ref="H18:H19"/>
    <mergeCell ref="I18:I19"/>
    <mergeCell ref="J18:J19"/>
    <mergeCell ref="K18:K19"/>
    <mergeCell ref="L18:L19"/>
    <mergeCell ref="M18:M19"/>
  </mergeCells>
  <conditionalFormatting sqref="E9:G14 D14 M9:O12 L14">
    <cfRule type="containsErrors" dxfId="16" priority="10">
      <formula>ISERROR(D9)</formula>
    </cfRule>
  </conditionalFormatting>
  <conditionalFormatting sqref="M14">
    <cfRule type="containsErrors" dxfId="15" priority="9">
      <formula>ISERROR(M14)</formula>
    </cfRule>
  </conditionalFormatting>
  <conditionalFormatting sqref="O20:O29">
    <cfRule type="cellIs" dxfId="14" priority="8" operator="greaterThan">
      <formula>330</formula>
    </cfRule>
  </conditionalFormatting>
  <conditionalFormatting sqref="I30:L30">
    <cfRule type="cellIs" dxfId="13" priority="6" operator="equal">
      <formula>0</formula>
    </cfRule>
  </conditionalFormatting>
  <conditionalFormatting sqref="M21:O21 M23:O23 M25:O25 M27:O27 M29:O29">
    <cfRule type="cellIs" dxfId="12" priority="5" operator="equal">
      <formula>0</formula>
    </cfRule>
  </conditionalFormatting>
  <conditionalFormatting sqref="M22:O22 M24:O24 M26:O26 M28:O28 M30:O30">
    <cfRule type="cellIs" dxfId="11" priority="4" operator="equal">
      <formula>0</formula>
    </cfRule>
  </conditionalFormatting>
  <conditionalFormatting sqref="L14">
    <cfRule type="cellIs" dxfId="10" priority="3" operator="equal">
      <formula>0</formula>
    </cfRule>
  </conditionalFormatting>
  <conditionalFormatting sqref="Q20">
    <cfRule type="containsErrors" dxfId="9" priority="2">
      <formula>ISERROR(Q20)</formula>
    </cfRule>
  </conditionalFormatting>
  <conditionalFormatting sqref="Q21">
    <cfRule type="containsErrors" dxfId="8" priority="1">
      <formula>ISERROR(Q21)</formula>
    </cfRule>
  </conditionalFormatting>
  <dataValidations disablePrompts="1" count="1">
    <dataValidation type="list" allowBlank="1" showInputMessage="1" showErrorMessage="1" sqref="AA45">
      <formula1>Heimurinn</formula1>
    </dataValidation>
  </dataValidations>
  <hyperlinks>
    <hyperlink ref="R25" r:id="rId1" display="Þjónustusvæði TNT"/>
    <hyperlink ref="R16" r:id="rId2"/>
  </hyperlinks>
  <pageMargins left="0.7" right="0.7" top="0.75" bottom="0.75" header="0.3" footer="0.3"/>
  <pageSetup paperSize="9" orientation="portrait" r:id="rId3"/>
  <ignoredErrors>
    <ignoredError sqref="E9 G9:G10 G12 D14 M9 O9 O12 L14" evalError="1"/>
  </ignoredErrors>
  <drawing r:id="rId4"/>
  <legacyDrawing r:id="rId5"/>
  <controls>
    <mc:AlternateContent xmlns:mc="http://schemas.openxmlformats.org/markup-compatibility/2006">
      <mc:Choice Requires="x14">
        <control shapeId="1030" r:id="rId6" name="ComboBox1">
          <controlPr locked="0" defaultSize="0" autoLine="0" linkedCell="Land" listFillRange="Heimurinn" r:id="rId7">
            <anchor moveWithCells="1">
              <from>
                <xdr:col>2</xdr:col>
                <xdr:colOff>0</xdr:colOff>
                <xdr:row>20</xdr:row>
                <xdr:rowOff>57150</xdr:rowOff>
              </from>
              <to>
                <xdr:col>5</xdr:col>
                <xdr:colOff>342900</xdr:colOff>
                <xdr:row>21</xdr:row>
                <xdr:rowOff>180975</xdr:rowOff>
              </to>
            </anchor>
          </controlPr>
        </control>
      </mc:Choice>
      <mc:Fallback>
        <control shapeId="1030" r:id="rId6" name="ComboBox1"/>
      </mc:Fallback>
    </mc:AlternateContent>
    <mc:AlternateContent xmlns:mc="http://schemas.openxmlformats.org/markup-compatibility/2006">
      <mc:Choice Requires="x14">
        <control shapeId="1032" r:id="rId8" name="ComboBox2">
          <controlPr locked="0" defaultSize="0" autoLine="0" linkedCell="AA48" listFillRange="SVC" r:id="rId9">
            <anchor moveWithCells="1">
              <from>
                <xdr:col>2</xdr:col>
                <xdr:colOff>0</xdr:colOff>
                <xdr:row>17</xdr:row>
                <xdr:rowOff>152400</xdr:rowOff>
              </from>
              <to>
                <xdr:col>5</xdr:col>
                <xdr:colOff>342900</xdr:colOff>
                <xdr:row>19</xdr:row>
                <xdr:rowOff>85725</xdr:rowOff>
              </to>
            </anchor>
          </controlPr>
        </control>
      </mc:Choice>
      <mc:Fallback>
        <control shapeId="1032" r:id="rId8" name="ComboBox2"/>
      </mc:Fallback>
    </mc:AlternateContent>
    <mc:AlternateContent xmlns:mc="http://schemas.openxmlformats.org/markup-compatibility/2006">
      <mc:Choice Requires="x14">
        <control shapeId="1033" r:id="rId10" name="CommandButton1">
          <controlPr defaultSize="0" autoLine="0" r:id="rId11">
            <anchor moveWithCells="1">
              <from>
                <xdr:col>1</xdr:col>
                <xdr:colOff>600075</xdr:colOff>
                <xdr:row>26</xdr:row>
                <xdr:rowOff>180975</xdr:rowOff>
              </from>
              <to>
                <xdr:col>5</xdr:col>
                <xdr:colOff>180975</xdr:colOff>
                <xdr:row>29</xdr:row>
                <xdr:rowOff>133350</xdr:rowOff>
              </to>
            </anchor>
          </controlPr>
        </control>
      </mc:Choice>
      <mc:Fallback>
        <control shapeId="1033" r:id="rId10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FF00"/>
  </sheetPr>
  <dimension ref="A1:AA263"/>
  <sheetViews>
    <sheetView showGridLines="0" showRowColHeaders="0" zoomScale="115" zoomScaleNormal="115" workbookViewId="0">
      <selection activeCell="C18" sqref="C18"/>
    </sheetView>
  </sheetViews>
  <sheetFormatPr defaultRowHeight="15" x14ac:dyDescent="0.25"/>
  <cols>
    <col min="1" max="1" width="4.7109375" customWidth="1"/>
    <col min="16" max="17" width="9.140625" customWidth="1"/>
  </cols>
  <sheetData>
    <row r="1" spans="1:18" x14ac:dyDescent="0.25">
      <c r="A1" s="56"/>
      <c r="B1" s="56"/>
      <c r="C1" s="56"/>
      <c r="D1" s="56"/>
      <c r="E1" s="56"/>
      <c r="F1" s="56"/>
      <c r="G1" s="56"/>
      <c r="H1" s="56"/>
      <c r="I1" s="57"/>
      <c r="J1" s="56"/>
      <c r="K1" s="56"/>
      <c r="L1" s="56"/>
      <c r="M1" s="56"/>
      <c r="N1" s="56"/>
      <c r="O1" s="56"/>
      <c r="P1" s="58"/>
      <c r="Q1" s="45"/>
    </row>
    <row r="2" spans="1:18" x14ac:dyDescent="0.25">
      <c r="A2" s="56"/>
      <c r="B2" s="56"/>
      <c r="C2" s="56"/>
      <c r="D2" s="56"/>
      <c r="E2" s="56"/>
      <c r="F2" s="56"/>
      <c r="G2" s="56"/>
      <c r="H2" s="56"/>
      <c r="I2" s="57"/>
      <c r="J2" s="56"/>
      <c r="K2" s="56"/>
      <c r="L2" s="56"/>
      <c r="M2" s="56"/>
      <c r="N2" s="56"/>
      <c r="O2" s="56"/>
      <c r="P2" s="58"/>
      <c r="Q2" s="60" t="s">
        <v>516</v>
      </c>
    </row>
    <row r="3" spans="1:18" x14ac:dyDescent="0.25">
      <c r="A3" s="56"/>
      <c r="B3" s="56"/>
      <c r="C3" s="56"/>
      <c r="D3" s="56"/>
      <c r="E3" s="56"/>
      <c r="F3" s="56"/>
      <c r="G3" s="56"/>
      <c r="H3" s="56"/>
      <c r="I3" s="57"/>
      <c r="J3" s="56"/>
      <c r="K3" s="56"/>
      <c r="L3" s="56"/>
      <c r="M3" s="56"/>
      <c r="N3" s="56"/>
      <c r="O3" s="56"/>
      <c r="P3" s="58"/>
      <c r="Q3" s="59" t="s">
        <v>517</v>
      </c>
    </row>
    <row r="4" spans="1:18" x14ac:dyDescent="0.25">
      <c r="A4" s="56"/>
      <c r="B4" s="56"/>
      <c r="C4" s="56"/>
      <c r="D4" s="56"/>
      <c r="E4" s="56"/>
      <c r="F4" s="56"/>
      <c r="G4" s="56"/>
      <c r="H4" s="56"/>
      <c r="I4" s="57"/>
      <c r="J4" s="56"/>
      <c r="K4" s="56"/>
      <c r="L4" s="56"/>
      <c r="M4" s="56"/>
      <c r="N4" s="56"/>
      <c r="O4" s="56"/>
      <c r="P4" s="58"/>
      <c r="Q4" s="59" t="s">
        <v>518</v>
      </c>
    </row>
    <row r="5" spans="1:18" x14ac:dyDescent="0.25">
      <c r="A5" s="56"/>
      <c r="B5" s="56"/>
      <c r="C5" s="56"/>
      <c r="D5" s="56"/>
      <c r="E5" s="56"/>
      <c r="F5" s="56"/>
      <c r="G5" s="56"/>
      <c r="H5" s="56"/>
      <c r="I5" s="57"/>
      <c r="J5" s="56"/>
      <c r="K5" s="56"/>
      <c r="L5" s="56"/>
      <c r="M5" s="56"/>
      <c r="N5" s="56"/>
      <c r="O5" s="56"/>
      <c r="P5" s="58"/>
      <c r="Q5" s="59" t="s">
        <v>519</v>
      </c>
    </row>
    <row r="6" spans="1:18" x14ac:dyDescent="0.25">
      <c r="A6" s="56"/>
      <c r="B6" s="56"/>
      <c r="C6" s="56"/>
      <c r="D6" s="56"/>
      <c r="E6" s="56"/>
      <c r="F6" s="56"/>
      <c r="G6" s="56"/>
      <c r="H6" s="56"/>
      <c r="I6" s="57"/>
      <c r="J6" s="56"/>
      <c r="K6" s="56"/>
      <c r="L6" s="56"/>
      <c r="M6" s="56"/>
      <c r="N6" s="56"/>
      <c r="O6" s="56"/>
      <c r="P6" s="58"/>
      <c r="Q6" s="59"/>
    </row>
    <row r="7" spans="1:18" x14ac:dyDescent="0.25">
      <c r="I7" s="5"/>
      <c r="P7" s="7"/>
      <c r="Q7" s="60" t="s">
        <v>494</v>
      </c>
    </row>
    <row r="8" spans="1:18" x14ac:dyDescent="0.25">
      <c r="B8" s="9"/>
      <c r="C8" s="9"/>
      <c r="D8" s="9"/>
      <c r="E8" s="26" t="s">
        <v>496</v>
      </c>
      <c r="F8" s="26"/>
      <c r="G8" s="26" t="s">
        <v>497</v>
      </c>
      <c r="I8" s="5"/>
      <c r="M8" s="27" t="s">
        <v>496</v>
      </c>
      <c r="N8" s="27"/>
      <c r="O8" s="27" t="s">
        <v>497</v>
      </c>
      <c r="P8" s="7"/>
      <c r="Q8" s="59" t="s">
        <v>520</v>
      </c>
    </row>
    <row r="9" spans="1:18" x14ac:dyDescent="0.25">
      <c r="B9" t="s">
        <v>492</v>
      </c>
      <c r="E9" s="3">
        <f>IF(AA48="Express",V49*Gengi2,X49*Gengi2)</f>
        <v>70899.731250000012</v>
      </c>
      <c r="F9" s="18"/>
      <c r="G9" s="3">
        <f>E9-E9*F9</f>
        <v>70899.731250000012</v>
      </c>
      <c r="I9" s="5"/>
      <c r="J9" s="24" t="s">
        <v>492</v>
      </c>
      <c r="K9" s="24"/>
      <c r="L9" s="24"/>
      <c r="M9" s="25" t="str">
        <f>IF(AA48="Express",V57,X57)</f>
        <v>Ekki í boði</v>
      </c>
      <c r="N9" s="24"/>
      <c r="O9" s="25" t="e">
        <f>M9-M9*N9</f>
        <v>#VALUE!</v>
      </c>
      <c r="P9" s="7"/>
      <c r="Q9" s="59" t="s">
        <v>521</v>
      </c>
    </row>
    <row r="10" spans="1:18" x14ac:dyDescent="0.25">
      <c r="B10" t="s">
        <v>493</v>
      </c>
      <c r="G10" s="3">
        <f>E9*Fuel</f>
        <v>13116.450281250001</v>
      </c>
      <c r="I10" s="5"/>
      <c r="J10" t="s">
        <v>494</v>
      </c>
      <c r="O10">
        <v>950</v>
      </c>
      <c r="P10" s="7"/>
      <c r="Q10" s="59" t="s">
        <v>532</v>
      </c>
    </row>
    <row r="11" spans="1:18" x14ac:dyDescent="0.25">
      <c r="B11" t="s">
        <v>494</v>
      </c>
      <c r="G11">
        <v>950</v>
      </c>
      <c r="I11" s="5"/>
      <c r="P11" s="7"/>
      <c r="Q11" s="61"/>
    </row>
    <row r="12" spans="1:18" ht="15.75" thickBot="1" x14ac:dyDescent="0.3">
      <c r="B12" s="22" t="s">
        <v>495</v>
      </c>
      <c r="C12" s="22"/>
      <c r="D12" s="22"/>
      <c r="E12" s="22"/>
      <c r="F12" s="22"/>
      <c r="G12" s="23">
        <f>SUM(G9:G11)</f>
        <v>84966.181531250011</v>
      </c>
      <c r="I12" s="5"/>
      <c r="J12" s="22" t="s">
        <v>495</v>
      </c>
      <c r="K12" s="22"/>
      <c r="L12" s="22"/>
      <c r="M12" s="22"/>
      <c r="N12" s="22"/>
      <c r="O12" s="23" t="e">
        <f>SUM(O9:O11)</f>
        <v>#VALUE!</v>
      </c>
      <c r="P12" s="7"/>
      <c r="Q12" s="60" t="s">
        <v>522</v>
      </c>
    </row>
    <row r="13" spans="1:18" ht="15.75" thickTop="1" x14ac:dyDescent="0.25">
      <c r="I13" s="5"/>
      <c r="P13" s="7"/>
      <c r="Q13" s="59" t="s">
        <v>523</v>
      </c>
    </row>
    <row r="14" spans="1:18" x14ac:dyDescent="0.25">
      <c r="C14" s="28" t="s">
        <v>498</v>
      </c>
      <c r="D14" s="29">
        <f>IF(AA48="Express",V62+1,V63+2)</f>
        <v>1</v>
      </c>
      <c r="E14" s="27" t="s">
        <v>499</v>
      </c>
      <c r="I14" s="5"/>
      <c r="K14" s="28" t="s">
        <v>498</v>
      </c>
      <c r="L14" s="30">
        <f>IF(AA48="Express",V62,V63)</f>
        <v>0</v>
      </c>
      <c r="M14" s="27" t="s">
        <v>499</v>
      </c>
      <c r="P14" s="7"/>
      <c r="Q14" s="59" t="s">
        <v>524</v>
      </c>
    </row>
    <row r="15" spans="1:18" x14ac:dyDescent="0.25">
      <c r="A15" s="9"/>
      <c r="B15" s="9"/>
      <c r="C15" s="9"/>
      <c r="D15" s="9"/>
      <c r="E15" s="9"/>
      <c r="F15" s="9"/>
      <c r="G15" s="9"/>
      <c r="H15" s="9"/>
      <c r="I15" s="8"/>
      <c r="J15" s="9"/>
      <c r="K15" s="9"/>
      <c r="L15" s="9"/>
      <c r="M15" s="9"/>
      <c r="N15" s="9"/>
      <c r="O15" s="9"/>
      <c r="P15" s="10"/>
      <c r="Q15" s="59" t="s">
        <v>525</v>
      </c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  <c r="Q16" s="59"/>
      <c r="R16" s="64" t="s">
        <v>540</v>
      </c>
    </row>
    <row r="17" spans="1:18" ht="15" customHeight="1" x14ac:dyDescent="0.25">
      <c r="H17" s="27" t="s">
        <v>510</v>
      </c>
      <c r="P17" s="7"/>
      <c r="Q17" s="59" t="s">
        <v>528</v>
      </c>
    </row>
    <row r="18" spans="1:18" ht="15" customHeight="1" x14ac:dyDescent="0.25">
      <c r="G18" s="6"/>
      <c r="H18" s="73" t="s">
        <v>500</v>
      </c>
      <c r="I18" s="75" t="s">
        <v>504</v>
      </c>
      <c r="J18" s="77" t="s">
        <v>505</v>
      </c>
      <c r="K18" s="77" t="s">
        <v>506</v>
      </c>
      <c r="L18" s="77" t="s">
        <v>507</v>
      </c>
      <c r="M18" s="69" t="s">
        <v>501</v>
      </c>
      <c r="N18" s="69" t="s">
        <v>502</v>
      </c>
      <c r="O18" s="71" t="s">
        <v>503</v>
      </c>
      <c r="P18" s="7"/>
    </row>
    <row r="19" spans="1:18" x14ac:dyDescent="0.25">
      <c r="G19" s="6"/>
      <c r="H19" s="74"/>
      <c r="I19" s="76"/>
      <c r="J19" s="78"/>
      <c r="K19" s="78"/>
      <c r="L19" s="78"/>
      <c r="M19" s="70"/>
      <c r="N19" s="70"/>
      <c r="O19" s="72"/>
      <c r="P19" s="7"/>
      <c r="Q19" s="60" t="s">
        <v>526</v>
      </c>
    </row>
    <row r="20" spans="1:18" x14ac:dyDescent="0.25">
      <c r="G20" s="6"/>
      <c r="H20" s="34">
        <v>1</v>
      </c>
      <c r="I20" s="54">
        <v>50</v>
      </c>
      <c r="J20" s="41">
        <v>110</v>
      </c>
      <c r="K20" s="41">
        <v>10</v>
      </c>
      <c r="L20" s="41">
        <v>10</v>
      </c>
      <c r="M20" s="35">
        <f>(J20/100)*(K20/100)*(L20/100)</f>
        <v>1.1000000000000003E-2</v>
      </c>
      <c r="N20" s="35">
        <f>M20*200</f>
        <v>2.2000000000000006</v>
      </c>
      <c r="O20" s="36">
        <f>J20+2*(K20+L20)</f>
        <v>150</v>
      </c>
      <c r="P20" s="7"/>
      <c r="Q20" s="59" t="s">
        <v>527</v>
      </c>
    </row>
    <row r="21" spans="1:18" x14ac:dyDescent="0.25">
      <c r="G21" s="6"/>
      <c r="H21" s="32">
        <v>2</v>
      </c>
      <c r="I21" s="54"/>
      <c r="J21" s="42"/>
      <c r="K21" s="42"/>
      <c r="L21" s="42"/>
      <c r="M21" s="31">
        <f t="shared" ref="M21:M29" si="0">(J21/100)*(K21/100)*(L21/100)</f>
        <v>0</v>
      </c>
      <c r="N21" s="31">
        <f t="shared" ref="N21:N29" si="1">M21*200</f>
        <v>0</v>
      </c>
      <c r="O21" s="33">
        <f t="shared" ref="O21:O29" si="2">J21+2*(K21+L21)</f>
        <v>0</v>
      </c>
      <c r="P21" s="7"/>
      <c r="Q21" s="59" t="s">
        <v>536</v>
      </c>
    </row>
    <row r="22" spans="1:18" x14ac:dyDescent="0.25">
      <c r="G22" s="6"/>
      <c r="H22" s="34">
        <v>3</v>
      </c>
      <c r="I22" s="54"/>
      <c r="J22" s="41"/>
      <c r="K22" s="41"/>
      <c r="L22" s="41"/>
      <c r="M22" s="35">
        <f t="shared" si="0"/>
        <v>0</v>
      </c>
      <c r="N22" s="35">
        <f t="shared" si="1"/>
        <v>0</v>
      </c>
      <c r="O22" s="36">
        <f t="shared" si="2"/>
        <v>0</v>
      </c>
      <c r="P22" s="7"/>
      <c r="Q22" s="59" t="s">
        <v>530</v>
      </c>
    </row>
    <row r="23" spans="1:18" x14ac:dyDescent="0.25">
      <c r="G23" s="6"/>
      <c r="H23" s="32">
        <v>4</v>
      </c>
      <c r="I23" s="54"/>
      <c r="J23" s="42"/>
      <c r="K23" s="42"/>
      <c r="L23" s="42"/>
      <c r="M23" s="31">
        <f t="shared" si="0"/>
        <v>0</v>
      </c>
      <c r="N23" s="31">
        <f t="shared" si="1"/>
        <v>0</v>
      </c>
      <c r="O23" s="33">
        <f t="shared" si="2"/>
        <v>0</v>
      </c>
      <c r="P23" s="7"/>
      <c r="Q23" s="59" t="s">
        <v>531</v>
      </c>
    </row>
    <row r="24" spans="1:18" x14ac:dyDescent="0.25">
      <c r="C24" s="44" t="s">
        <v>485</v>
      </c>
      <c r="D24" s="47">
        <v>113</v>
      </c>
      <c r="G24" s="6"/>
      <c r="H24" s="34">
        <v>5</v>
      </c>
      <c r="I24" s="54"/>
      <c r="J24" s="41"/>
      <c r="K24" s="41"/>
      <c r="L24" s="41"/>
      <c r="M24" s="35">
        <f t="shared" si="0"/>
        <v>0</v>
      </c>
      <c r="N24" s="35">
        <f t="shared" si="1"/>
        <v>0</v>
      </c>
      <c r="O24" s="36">
        <f t="shared" si="2"/>
        <v>0</v>
      </c>
      <c r="P24" s="7"/>
      <c r="Q24" s="59" t="s">
        <v>533</v>
      </c>
    </row>
    <row r="25" spans="1:18" x14ac:dyDescent="0.25">
      <c r="G25" s="6"/>
      <c r="H25" s="32">
        <v>6</v>
      </c>
      <c r="I25" s="54"/>
      <c r="J25" s="42"/>
      <c r="K25" s="42"/>
      <c r="L25" s="42"/>
      <c r="M25" s="31">
        <f t="shared" si="0"/>
        <v>0</v>
      </c>
      <c r="N25" s="31">
        <f t="shared" si="1"/>
        <v>0</v>
      </c>
      <c r="O25" s="33">
        <f t="shared" si="2"/>
        <v>0</v>
      </c>
      <c r="P25" s="7"/>
      <c r="Q25" s="59"/>
      <c r="R25" s="64" t="s">
        <v>534</v>
      </c>
    </row>
    <row r="26" spans="1:18" x14ac:dyDescent="0.25">
      <c r="C26" s="44" t="s">
        <v>490</v>
      </c>
      <c r="D26" s="63">
        <v>0.185</v>
      </c>
      <c r="G26" s="6"/>
      <c r="H26" s="34">
        <v>7</v>
      </c>
      <c r="I26" s="54"/>
      <c r="J26" s="41"/>
      <c r="K26" s="41"/>
      <c r="L26" s="41"/>
      <c r="M26" s="35">
        <f t="shared" si="0"/>
        <v>0</v>
      </c>
      <c r="N26" s="35">
        <f t="shared" si="1"/>
        <v>0</v>
      </c>
      <c r="O26" s="36">
        <f t="shared" si="2"/>
        <v>0</v>
      </c>
      <c r="P26" s="7"/>
      <c r="Q26" s="45" t="s">
        <v>541</v>
      </c>
    </row>
    <row r="27" spans="1:18" x14ac:dyDescent="0.25">
      <c r="G27" s="6"/>
      <c r="H27" s="32">
        <v>8</v>
      </c>
      <c r="I27" s="54"/>
      <c r="J27" s="42"/>
      <c r="K27" s="42"/>
      <c r="L27" s="42"/>
      <c r="M27" s="31">
        <f t="shared" si="0"/>
        <v>0</v>
      </c>
      <c r="N27" s="31">
        <f t="shared" si="1"/>
        <v>0</v>
      </c>
      <c r="O27" s="33">
        <f t="shared" si="2"/>
        <v>0</v>
      </c>
      <c r="P27" s="7"/>
      <c r="Q27" s="45"/>
    </row>
    <row r="28" spans="1:18" x14ac:dyDescent="0.25">
      <c r="G28" s="6"/>
      <c r="H28" s="34">
        <v>9</v>
      </c>
      <c r="I28" s="54"/>
      <c r="J28" s="41"/>
      <c r="K28" s="41"/>
      <c r="L28" s="41"/>
      <c r="M28" s="35">
        <f t="shared" si="0"/>
        <v>0</v>
      </c>
      <c r="N28" s="35">
        <f t="shared" si="1"/>
        <v>0</v>
      </c>
      <c r="O28" s="36">
        <f t="shared" si="2"/>
        <v>0</v>
      </c>
      <c r="P28" s="7"/>
      <c r="Q28" s="60" t="s">
        <v>537</v>
      </c>
    </row>
    <row r="29" spans="1:18" x14ac:dyDescent="0.25">
      <c r="G29" s="6"/>
      <c r="H29" s="32">
        <v>10</v>
      </c>
      <c r="I29" s="54"/>
      <c r="J29" s="42"/>
      <c r="K29" s="42"/>
      <c r="L29" s="42"/>
      <c r="M29" s="31">
        <f t="shared" si="0"/>
        <v>0</v>
      </c>
      <c r="N29" s="31">
        <f t="shared" si="1"/>
        <v>0</v>
      </c>
      <c r="O29" s="33">
        <f t="shared" si="2"/>
        <v>0</v>
      </c>
      <c r="P29" s="7"/>
      <c r="Q29" s="59" t="s">
        <v>538</v>
      </c>
    </row>
    <row r="30" spans="1:18" x14ac:dyDescent="0.25">
      <c r="G30" s="6"/>
      <c r="H30" s="37" t="s">
        <v>508</v>
      </c>
      <c r="I30" s="38">
        <f>SUM(I20:I29)</f>
        <v>50</v>
      </c>
      <c r="J30" s="38">
        <f t="shared" ref="J30:O30" si="3">SUM(J20:J29)</f>
        <v>110</v>
      </c>
      <c r="K30" s="38">
        <f t="shared" si="3"/>
        <v>10</v>
      </c>
      <c r="L30" s="38">
        <f t="shared" si="3"/>
        <v>10</v>
      </c>
      <c r="M30" s="38">
        <f t="shared" si="3"/>
        <v>1.1000000000000003E-2</v>
      </c>
      <c r="N30" s="38">
        <f t="shared" si="3"/>
        <v>2.2000000000000006</v>
      </c>
      <c r="O30" s="39">
        <f t="shared" si="3"/>
        <v>150</v>
      </c>
      <c r="P30" s="7"/>
      <c r="Q30" s="59" t="s">
        <v>539</v>
      </c>
    </row>
    <row r="31" spans="1:18" x14ac:dyDescent="0.25">
      <c r="P31" s="7"/>
      <c r="Q31" s="45"/>
    </row>
    <row r="32" spans="1:18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0"/>
      <c r="Q32" s="45"/>
    </row>
    <row r="43" spans="2:27" hidden="1" x14ac:dyDescent="0.25"/>
    <row r="44" spans="2:27" hidden="1" x14ac:dyDescent="0.25">
      <c r="C44" t="s">
        <v>0</v>
      </c>
      <c r="D44" t="s">
        <v>1</v>
      </c>
      <c r="F44" t="s">
        <v>473</v>
      </c>
      <c r="J44" s="11" t="s">
        <v>36</v>
      </c>
      <c r="K44" s="11" t="s">
        <v>37</v>
      </c>
      <c r="L44" s="11" t="s">
        <v>38</v>
      </c>
      <c r="M44" s="11" t="s">
        <v>39</v>
      </c>
      <c r="N44" s="11" t="s">
        <v>40</v>
      </c>
      <c r="O44" s="11" t="s">
        <v>41</v>
      </c>
      <c r="P44" s="11" t="s">
        <v>42</v>
      </c>
      <c r="Q44" s="11" t="s">
        <v>43</v>
      </c>
      <c r="R44" s="11" t="s">
        <v>44</v>
      </c>
      <c r="S44" s="11" t="s">
        <v>45</v>
      </c>
      <c r="U44" s="66" t="s">
        <v>476</v>
      </c>
      <c r="V44" s="67"/>
      <c r="W44" s="67"/>
      <c r="X44" s="68"/>
      <c r="Z44" t="s">
        <v>478</v>
      </c>
      <c r="AA44" s="11">
        <f>IF(N30&gt;I30,N30,I30)</f>
        <v>50</v>
      </c>
    </row>
    <row r="45" spans="2:27" hidden="1" x14ac:dyDescent="0.25">
      <c r="B45" t="s">
        <v>2</v>
      </c>
      <c r="C45" t="s">
        <v>3</v>
      </c>
      <c r="D45" t="s">
        <v>4</v>
      </c>
      <c r="F45" t="s">
        <v>474</v>
      </c>
      <c r="J45" s="11" t="s">
        <v>46</v>
      </c>
      <c r="K45" s="11" t="s">
        <v>47</v>
      </c>
      <c r="L45" s="11">
        <v>4</v>
      </c>
      <c r="M45" s="11" t="s">
        <v>48</v>
      </c>
      <c r="N45" s="11">
        <v>3</v>
      </c>
      <c r="O45" s="11">
        <v>3</v>
      </c>
      <c r="P45" s="11" t="s">
        <v>48</v>
      </c>
      <c r="Q45" s="11">
        <v>4</v>
      </c>
      <c r="R45" s="11" t="s">
        <v>48</v>
      </c>
      <c r="S45" s="11" t="s">
        <v>48</v>
      </c>
      <c r="U45" s="5" t="s">
        <v>477</v>
      </c>
      <c r="V45" s="6">
        <f>MATCH(Land,Heimurinn)</f>
        <v>209</v>
      </c>
      <c r="W45" s="12" t="s">
        <v>477</v>
      </c>
      <c r="X45" s="6">
        <f>MATCH(Land,Heimurinn)</f>
        <v>209</v>
      </c>
      <c r="Z45" t="s">
        <v>36</v>
      </c>
      <c r="AA45" s="43" t="s">
        <v>35</v>
      </c>
    </row>
    <row r="46" spans="2:27" hidden="1" x14ac:dyDescent="0.25">
      <c r="B46" t="s">
        <v>5</v>
      </c>
      <c r="C46" t="s">
        <v>3</v>
      </c>
      <c r="D46" t="s">
        <v>4</v>
      </c>
      <c r="F46" t="s">
        <v>512</v>
      </c>
      <c r="J46" s="11" t="s">
        <v>49</v>
      </c>
      <c r="K46" s="11" t="s">
        <v>50</v>
      </c>
      <c r="L46" s="11">
        <v>9</v>
      </c>
      <c r="M46" s="11" t="s">
        <v>48</v>
      </c>
      <c r="N46" s="11">
        <v>2</v>
      </c>
      <c r="O46" s="11">
        <v>3</v>
      </c>
      <c r="P46" s="11" t="s">
        <v>48</v>
      </c>
      <c r="Q46" s="11">
        <v>7</v>
      </c>
      <c r="R46" s="11" t="s">
        <v>48</v>
      </c>
      <c r="S46" s="11" t="s">
        <v>48</v>
      </c>
      <c r="U46" s="5" t="s">
        <v>479</v>
      </c>
      <c r="V46">
        <f>VLOOKUP(Land,TNT_Info,3,FALSE)</f>
        <v>1</v>
      </c>
      <c r="W46" s="12" t="s">
        <v>515</v>
      </c>
      <c r="X46">
        <f>VLOOKUP(Land,TNT_Info,3,FALSE)</f>
        <v>1</v>
      </c>
    </row>
    <row r="47" spans="2:27" hidden="1" x14ac:dyDescent="0.25">
      <c r="B47" t="s">
        <v>6</v>
      </c>
      <c r="C47" t="s">
        <v>7</v>
      </c>
      <c r="D47" t="s">
        <v>8</v>
      </c>
      <c r="J47" s="11" t="s">
        <v>51</v>
      </c>
      <c r="K47" s="11" t="s">
        <v>52</v>
      </c>
      <c r="L47" s="11">
        <v>6</v>
      </c>
      <c r="M47" s="11" t="s">
        <v>48</v>
      </c>
      <c r="N47" s="11">
        <v>4</v>
      </c>
      <c r="O47" s="11">
        <v>4</v>
      </c>
      <c r="P47" s="11" t="s">
        <v>48</v>
      </c>
      <c r="Q47" s="11">
        <v>6</v>
      </c>
      <c r="R47" s="11" t="s">
        <v>48</v>
      </c>
      <c r="S47" s="11" t="s">
        <v>48</v>
      </c>
      <c r="U47" s="5" t="s">
        <v>480</v>
      </c>
      <c r="V47" s="6">
        <f>VLOOKUP(Útflutningur!Þyngd,FedEx_OB,V46+1,0)</f>
        <v>575.625</v>
      </c>
      <c r="W47" s="12" t="s">
        <v>480</v>
      </c>
      <c r="X47" s="6" t="e">
        <f>VLOOKUP(Útflutningur!Þyngd,FedEx_OB_IPF,X46+2,0)</f>
        <v>#N/A</v>
      </c>
    </row>
    <row r="48" spans="2:27" hidden="1" x14ac:dyDescent="0.25">
      <c r="B48" t="s">
        <v>9</v>
      </c>
      <c r="C48" t="s">
        <v>7</v>
      </c>
      <c r="J48" s="11" t="s">
        <v>53</v>
      </c>
      <c r="K48" s="11" t="s">
        <v>54</v>
      </c>
      <c r="L48" s="11">
        <v>6</v>
      </c>
      <c r="M48" s="11" t="s">
        <v>48</v>
      </c>
      <c r="N48" s="11">
        <v>5</v>
      </c>
      <c r="O48" s="11">
        <v>6</v>
      </c>
      <c r="P48" s="11" t="s">
        <v>48</v>
      </c>
      <c r="Q48" s="11">
        <v>6</v>
      </c>
      <c r="R48" s="11" t="s">
        <v>48</v>
      </c>
      <c r="S48" s="11" t="s">
        <v>55</v>
      </c>
      <c r="U48" s="5" t="s">
        <v>481</v>
      </c>
      <c r="V48" s="6">
        <f>VLOOKUP(Útflutningur!Þyngd,FedEx_OB,V46+1,TRUE)</f>
        <v>575.625</v>
      </c>
      <c r="W48" s="12" t="s">
        <v>481</v>
      </c>
      <c r="X48" s="55" t="e">
        <f>VLOOKUP(Útflutningur!Þyngd,FedEx_OB_IPF,X46+2,TRUE)</f>
        <v>#N/A</v>
      </c>
      <c r="Z48" t="s">
        <v>491</v>
      </c>
      <c r="AA48" s="40" t="s">
        <v>474</v>
      </c>
    </row>
    <row r="49" spans="2:24" hidden="1" x14ac:dyDescent="0.25">
      <c r="B49" t="s">
        <v>10</v>
      </c>
      <c r="C49" t="s">
        <v>3</v>
      </c>
      <c r="J49" s="11" t="s">
        <v>56</v>
      </c>
      <c r="K49" s="11" t="s">
        <v>57</v>
      </c>
      <c r="L49" s="11">
        <v>10</v>
      </c>
      <c r="M49" s="11" t="s">
        <v>48</v>
      </c>
      <c r="N49" s="11">
        <v>3</v>
      </c>
      <c r="O49" s="11">
        <v>4</v>
      </c>
      <c r="P49" s="11" t="s">
        <v>48</v>
      </c>
      <c r="Q49" s="11">
        <v>5</v>
      </c>
      <c r="R49" s="11" t="s">
        <v>48</v>
      </c>
      <c r="S49" s="11" t="s">
        <v>48</v>
      </c>
      <c r="U49" s="8" t="s">
        <v>482</v>
      </c>
      <c r="V49" s="9">
        <f>IF(Þyngd&gt;70.5,V48*Þyngd,V47)</f>
        <v>575.625</v>
      </c>
      <c r="W49" s="9" t="s">
        <v>482</v>
      </c>
      <c r="X49" s="10" t="e">
        <f>IF(Þyngd&gt;70.5,X48*Þyngd,X47)</f>
        <v>#N/A</v>
      </c>
    </row>
    <row r="50" spans="2:24" hidden="1" x14ac:dyDescent="0.25">
      <c r="B50" t="s">
        <v>11</v>
      </c>
      <c r="C50" t="s">
        <v>3</v>
      </c>
      <c r="D50" t="s">
        <v>4</v>
      </c>
      <c r="J50" s="11" t="s">
        <v>58</v>
      </c>
      <c r="K50" s="11" t="s">
        <v>59</v>
      </c>
      <c r="L50" s="11">
        <v>6</v>
      </c>
      <c r="M50" s="11" t="s">
        <v>48</v>
      </c>
      <c r="N50" s="11">
        <v>6</v>
      </c>
      <c r="O50" s="11">
        <v>7</v>
      </c>
      <c r="P50" s="11" t="s">
        <v>48</v>
      </c>
      <c r="Q50" s="11">
        <v>7</v>
      </c>
      <c r="R50" s="11" t="s">
        <v>48</v>
      </c>
      <c r="S50" s="11" t="s">
        <v>48</v>
      </c>
      <c r="U50" s="21"/>
    </row>
    <row r="51" spans="2:24" hidden="1" x14ac:dyDescent="0.25">
      <c r="B51" t="s">
        <v>12</v>
      </c>
      <c r="C51" t="s">
        <v>3</v>
      </c>
      <c r="D51" t="s">
        <v>4</v>
      </c>
      <c r="J51" s="11" t="s">
        <v>60</v>
      </c>
      <c r="K51" s="11" t="s">
        <v>61</v>
      </c>
      <c r="L51" s="11">
        <v>4</v>
      </c>
      <c r="M51" s="11" t="s">
        <v>48</v>
      </c>
      <c r="N51" s="11">
        <v>6</v>
      </c>
      <c r="O51" s="11">
        <v>7</v>
      </c>
      <c r="P51" s="11" t="s">
        <v>48</v>
      </c>
      <c r="Q51" s="11">
        <v>8</v>
      </c>
      <c r="R51" s="11" t="s">
        <v>48</v>
      </c>
      <c r="S51" s="11" t="s">
        <v>55</v>
      </c>
    </row>
    <row r="52" spans="2:24" hidden="1" x14ac:dyDescent="0.25">
      <c r="B52" t="s">
        <v>13</v>
      </c>
      <c r="C52" t="s">
        <v>3</v>
      </c>
      <c r="D52" t="s">
        <v>4</v>
      </c>
      <c r="J52" s="11" t="s">
        <v>62</v>
      </c>
      <c r="K52" s="11" t="s">
        <v>63</v>
      </c>
      <c r="L52" s="11">
        <v>4</v>
      </c>
      <c r="M52" s="11" t="s">
        <v>48</v>
      </c>
      <c r="N52" s="11">
        <v>4</v>
      </c>
      <c r="O52" s="11">
        <v>5</v>
      </c>
      <c r="P52" s="11" t="s">
        <v>48</v>
      </c>
      <c r="Q52" s="11">
        <v>4</v>
      </c>
      <c r="R52" s="11" t="s">
        <v>48</v>
      </c>
      <c r="S52" s="11" t="s">
        <v>55</v>
      </c>
      <c r="U52" s="66" t="s">
        <v>483</v>
      </c>
      <c r="V52" s="67"/>
      <c r="W52" s="67"/>
      <c r="X52" s="68"/>
    </row>
    <row r="53" spans="2:24" hidden="1" x14ac:dyDescent="0.25">
      <c r="B53" t="s">
        <v>14</v>
      </c>
      <c r="C53" t="s">
        <v>3</v>
      </c>
      <c r="D53" t="s">
        <v>4</v>
      </c>
      <c r="J53" s="11" t="s">
        <v>64</v>
      </c>
      <c r="K53" s="11" t="s">
        <v>65</v>
      </c>
      <c r="L53" s="11">
        <v>5</v>
      </c>
      <c r="M53" s="11" t="s">
        <v>48</v>
      </c>
      <c r="N53" s="11">
        <v>2</v>
      </c>
      <c r="O53" s="11">
        <v>3</v>
      </c>
      <c r="P53" s="11" t="s">
        <v>48</v>
      </c>
      <c r="Q53" s="11">
        <v>6</v>
      </c>
      <c r="R53" s="11" t="s">
        <v>48</v>
      </c>
      <c r="S53" s="11" t="s">
        <v>48</v>
      </c>
      <c r="U53" s="5" t="s">
        <v>477</v>
      </c>
      <c r="V53" s="6">
        <f>MATCH(Land,Heimurinn)</f>
        <v>209</v>
      </c>
      <c r="W53" s="12" t="s">
        <v>477</v>
      </c>
      <c r="X53" s="6">
        <f>MATCH(Land,Heimurinn)</f>
        <v>209</v>
      </c>
    </row>
    <row r="54" spans="2:24" hidden="1" x14ac:dyDescent="0.25">
      <c r="B54" t="s">
        <v>15</v>
      </c>
      <c r="C54" t="s">
        <v>3</v>
      </c>
      <c r="D54" t="s">
        <v>4</v>
      </c>
      <c r="J54" s="11" t="s">
        <v>66</v>
      </c>
      <c r="K54" s="11" t="s">
        <v>67</v>
      </c>
      <c r="L54" s="11">
        <v>9</v>
      </c>
      <c r="M54" s="11" t="s">
        <v>48</v>
      </c>
      <c r="N54" s="11">
        <v>2</v>
      </c>
      <c r="O54" s="11">
        <v>3</v>
      </c>
      <c r="P54" s="11" t="s">
        <v>48</v>
      </c>
      <c r="Q54" s="11">
        <v>5</v>
      </c>
      <c r="R54" s="11" t="s">
        <v>48</v>
      </c>
      <c r="S54" s="11" t="s">
        <v>48</v>
      </c>
      <c r="U54" s="5" t="s">
        <v>474</v>
      </c>
      <c r="V54">
        <f>VLOOKUP(Land,TNT_Info,3,FALSE)</f>
        <v>1</v>
      </c>
      <c r="W54" s="12" t="s">
        <v>475</v>
      </c>
      <c r="X54">
        <f>VLOOKUP(Land,TNT_Info,3,FALSE)</f>
        <v>1</v>
      </c>
    </row>
    <row r="55" spans="2:24" hidden="1" x14ac:dyDescent="0.25">
      <c r="B55" t="s">
        <v>16</v>
      </c>
      <c r="C55" t="s">
        <v>3</v>
      </c>
      <c r="J55" s="11" t="s">
        <v>68</v>
      </c>
      <c r="K55" s="11" t="s">
        <v>69</v>
      </c>
      <c r="L55" s="11">
        <v>4</v>
      </c>
      <c r="M55" s="11" t="s">
        <v>48</v>
      </c>
      <c r="N55" s="11">
        <v>5</v>
      </c>
      <c r="O55" s="11">
        <v>8</v>
      </c>
      <c r="P55" s="11" t="s">
        <v>48</v>
      </c>
      <c r="Q55" s="11">
        <v>9</v>
      </c>
      <c r="R55" s="11" t="s">
        <v>48</v>
      </c>
      <c r="S55" s="11" t="s">
        <v>55</v>
      </c>
      <c r="U55" s="5" t="s">
        <v>480</v>
      </c>
      <c r="V55" s="13" t="str">
        <f>VLOOKUP(Þyngd,TNT_Express,Express_Match+1,FALSE)</f>
        <v>Ekki í boði</v>
      </c>
      <c r="W55" s="12" t="s">
        <v>480</v>
      </c>
      <c r="X55" s="16" t="str">
        <f>VLOOKUP(Þyngd,TNT_Economy,Express_Match+1,FALSE)</f>
        <v>Ekki í boði</v>
      </c>
    </row>
    <row r="56" spans="2:24" hidden="1" x14ac:dyDescent="0.25">
      <c r="B56" t="s">
        <v>17</v>
      </c>
      <c r="C56" t="s">
        <v>7</v>
      </c>
      <c r="J56" s="11" t="s">
        <v>70</v>
      </c>
      <c r="K56" s="11" t="s">
        <v>71</v>
      </c>
      <c r="L56" s="11">
        <v>4</v>
      </c>
      <c r="M56" s="11" t="s">
        <v>48</v>
      </c>
      <c r="N56" s="11">
        <v>3</v>
      </c>
      <c r="O56" s="11">
        <v>3</v>
      </c>
      <c r="P56" s="11" t="s">
        <v>48</v>
      </c>
      <c r="Q56" s="11">
        <v>5</v>
      </c>
      <c r="R56" s="11" t="s">
        <v>48</v>
      </c>
      <c r="S56" s="11" t="s">
        <v>48</v>
      </c>
      <c r="U56" s="5" t="s">
        <v>481</v>
      </c>
      <c r="V56" s="13" t="str">
        <f>VLOOKUP(Þyngd,TNT_Express,Express_Match+1,TRUE)</f>
        <v>Ekki í boði</v>
      </c>
      <c r="W56" s="12" t="s">
        <v>481</v>
      </c>
      <c r="X56" s="13" t="str">
        <f>VLOOKUP(Þyngd,TNT_Economy,Express_Match+1,TRUE)</f>
        <v>Ekki í boði</v>
      </c>
    </row>
    <row r="57" spans="2:24" hidden="1" x14ac:dyDescent="0.25">
      <c r="B57" t="s">
        <v>18</v>
      </c>
      <c r="C57" t="s">
        <v>3</v>
      </c>
      <c r="D57" t="s">
        <v>4</v>
      </c>
      <c r="J57" s="11" t="s">
        <v>2</v>
      </c>
      <c r="K57" s="11" t="s">
        <v>72</v>
      </c>
      <c r="L57" s="11">
        <v>10</v>
      </c>
      <c r="M57" s="11" t="s">
        <v>48</v>
      </c>
      <c r="N57" s="11">
        <v>1</v>
      </c>
      <c r="O57" s="11">
        <v>1</v>
      </c>
      <c r="P57" s="11" t="s">
        <v>48</v>
      </c>
      <c r="Q57" s="11">
        <v>2</v>
      </c>
      <c r="R57" s="11" t="s">
        <v>48</v>
      </c>
      <c r="S57" s="11" t="s">
        <v>48</v>
      </c>
      <c r="U57" s="8" t="s">
        <v>482</v>
      </c>
      <c r="V57" s="14" t="str">
        <f>IF(Þyngd&gt;71,V56*Þyngd,V55)</f>
        <v>Ekki í boði</v>
      </c>
      <c r="W57" s="9" t="s">
        <v>482</v>
      </c>
      <c r="X57" s="17" t="str">
        <f>IF(Þyngd&gt;71,X56*Þyngd,X55)</f>
        <v>Ekki í boði</v>
      </c>
    </row>
    <row r="58" spans="2:24" hidden="1" x14ac:dyDescent="0.25">
      <c r="B58" t="s">
        <v>19</v>
      </c>
      <c r="C58" t="s">
        <v>3</v>
      </c>
      <c r="D58" t="s">
        <v>4</v>
      </c>
      <c r="J58" s="11" t="s">
        <v>73</v>
      </c>
      <c r="K58" s="11" t="s">
        <v>74</v>
      </c>
      <c r="L58" s="11">
        <v>4</v>
      </c>
      <c r="M58" s="11" t="s">
        <v>48</v>
      </c>
      <c r="N58" s="11">
        <v>2</v>
      </c>
      <c r="O58" s="11">
        <v>3</v>
      </c>
      <c r="P58" s="11" t="s">
        <v>48</v>
      </c>
      <c r="Q58" s="11">
        <v>5</v>
      </c>
      <c r="R58" s="11" t="s">
        <v>48</v>
      </c>
      <c r="S58" s="11" t="s">
        <v>48</v>
      </c>
    </row>
    <row r="59" spans="2:24" hidden="1" x14ac:dyDescent="0.25">
      <c r="B59" t="s">
        <v>20</v>
      </c>
      <c r="C59" t="s">
        <v>3</v>
      </c>
      <c r="D59" t="s">
        <v>4</v>
      </c>
      <c r="J59" s="11" t="s">
        <v>75</v>
      </c>
      <c r="K59" s="11" t="s">
        <v>76</v>
      </c>
      <c r="L59" s="11">
        <v>4</v>
      </c>
      <c r="M59" s="11" t="s">
        <v>48</v>
      </c>
      <c r="N59" s="11">
        <v>2</v>
      </c>
      <c r="O59" s="11">
        <v>4</v>
      </c>
      <c r="P59" s="11" t="s">
        <v>48</v>
      </c>
      <c r="Q59" s="11">
        <v>7</v>
      </c>
      <c r="R59" s="11" t="s">
        <v>48</v>
      </c>
      <c r="S59" s="11" t="s">
        <v>48</v>
      </c>
      <c r="U59" s="19" t="s">
        <v>484</v>
      </c>
      <c r="V59" s="18">
        <v>0.09</v>
      </c>
    </row>
    <row r="60" spans="2:24" hidden="1" x14ac:dyDescent="0.25">
      <c r="B60" t="s">
        <v>21</v>
      </c>
      <c r="C60" t="s">
        <v>7</v>
      </c>
      <c r="J60" s="11" t="s">
        <v>77</v>
      </c>
      <c r="K60" s="11" t="s">
        <v>78</v>
      </c>
      <c r="L60" s="11">
        <v>4</v>
      </c>
      <c r="M60" s="11" t="s">
        <v>48</v>
      </c>
      <c r="N60" s="11">
        <v>2</v>
      </c>
      <c r="O60" s="11">
        <v>2</v>
      </c>
      <c r="P60" s="11" t="s">
        <v>48</v>
      </c>
      <c r="Q60" s="11">
        <v>5</v>
      </c>
      <c r="R60" s="11" t="s">
        <v>48</v>
      </c>
      <c r="S60" s="11" t="s">
        <v>48</v>
      </c>
      <c r="U60" s="19" t="s">
        <v>485</v>
      </c>
      <c r="V60">
        <f>Gengi*(1+Gengisalag)</f>
        <v>123.17000000000002</v>
      </c>
    </row>
    <row r="61" spans="2:24" hidden="1" x14ac:dyDescent="0.25">
      <c r="B61" t="s">
        <v>22</v>
      </c>
      <c r="C61" t="s">
        <v>3</v>
      </c>
      <c r="D61" t="s">
        <v>4</v>
      </c>
      <c r="J61" s="11" t="s">
        <v>79</v>
      </c>
      <c r="K61" s="11" t="s">
        <v>80</v>
      </c>
      <c r="L61" s="11">
        <v>4</v>
      </c>
      <c r="M61" s="11" t="s">
        <v>48</v>
      </c>
      <c r="N61" s="11">
        <v>3</v>
      </c>
      <c r="O61" s="11">
        <v>4</v>
      </c>
      <c r="P61" s="11" t="s">
        <v>48</v>
      </c>
      <c r="Q61" s="11">
        <v>6</v>
      </c>
      <c r="R61" s="11" t="s">
        <v>48</v>
      </c>
      <c r="S61" s="11" t="s">
        <v>48</v>
      </c>
    </row>
    <row r="62" spans="2:24" hidden="1" x14ac:dyDescent="0.25">
      <c r="B62" t="s">
        <v>23</v>
      </c>
      <c r="C62" t="s">
        <v>3</v>
      </c>
      <c r="D62" t="s">
        <v>4</v>
      </c>
      <c r="J62" s="11" t="s">
        <v>81</v>
      </c>
      <c r="K62" s="11" t="s">
        <v>82</v>
      </c>
      <c r="L62" s="11">
        <v>4</v>
      </c>
      <c r="M62" s="11" t="s">
        <v>48</v>
      </c>
      <c r="N62" s="11">
        <v>6</v>
      </c>
      <c r="O62" s="11">
        <v>8</v>
      </c>
      <c r="P62" s="11" t="s">
        <v>48</v>
      </c>
      <c r="Q62" s="11">
        <v>7</v>
      </c>
      <c r="R62" s="11" t="s">
        <v>48</v>
      </c>
      <c r="S62" s="11" t="s">
        <v>55</v>
      </c>
      <c r="U62" s="20" t="s">
        <v>486</v>
      </c>
      <c r="V62">
        <f>VLOOKUP(Land,TNT_Info,6,FALSE)</f>
        <v>0</v>
      </c>
    </row>
    <row r="63" spans="2:24" hidden="1" x14ac:dyDescent="0.25">
      <c r="B63" t="s">
        <v>24</v>
      </c>
      <c r="C63" t="s">
        <v>3</v>
      </c>
      <c r="D63" t="s">
        <v>4</v>
      </c>
      <c r="J63" s="11" t="s">
        <v>83</v>
      </c>
      <c r="K63" s="11" t="s">
        <v>84</v>
      </c>
      <c r="L63" s="11">
        <v>9</v>
      </c>
      <c r="M63" s="11" t="s">
        <v>48</v>
      </c>
      <c r="N63" s="11">
        <v>2</v>
      </c>
      <c r="O63" s="11">
        <v>3</v>
      </c>
      <c r="P63" s="11" t="s">
        <v>48</v>
      </c>
      <c r="Q63" s="11">
        <v>5</v>
      </c>
      <c r="R63" s="11" t="s">
        <v>48</v>
      </c>
      <c r="S63" s="11" t="s">
        <v>48</v>
      </c>
      <c r="U63" s="20" t="s">
        <v>487</v>
      </c>
      <c r="V63">
        <f>VLOOKUP(Land,TNT_Info,8,FALSE)</f>
        <v>0</v>
      </c>
    </row>
    <row r="64" spans="2:24" hidden="1" x14ac:dyDescent="0.25">
      <c r="B64" t="s">
        <v>25</v>
      </c>
      <c r="C64" t="s">
        <v>3</v>
      </c>
      <c r="D64" t="s">
        <v>4</v>
      </c>
      <c r="J64" s="11" t="s">
        <v>5</v>
      </c>
      <c r="K64" s="11" t="s">
        <v>85</v>
      </c>
      <c r="L64" s="11">
        <v>7</v>
      </c>
      <c r="M64" s="11" t="s">
        <v>48</v>
      </c>
      <c r="N64" s="11">
        <v>1</v>
      </c>
      <c r="O64" s="11">
        <v>1</v>
      </c>
      <c r="P64" s="11" t="s">
        <v>48</v>
      </c>
      <c r="Q64" s="11">
        <v>2</v>
      </c>
      <c r="R64" s="11" t="s">
        <v>48</v>
      </c>
      <c r="S64" s="11" t="s">
        <v>48</v>
      </c>
      <c r="U64" s="20"/>
    </row>
    <row r="65" spans="2:22" hidden="1" x14ac:dyDescent="0.25">
      <c r="B65" t="s">
        <v>26</v>
      </c>
      <c r="C65" t="s">
        <v>3</v>
      </c>
      <c r="D65" t="s">
        <v>4</v>
      </c>
      <c r="J65" s="11" t="s">
        <v>86</v>
      </c>
      <c r="K65" s="11" t="s">
        <v>87</v>
      </c>
      <c r="L65" s="11">
        <v>5</v>
      </c>
      <c r="M65" s="11" t="s">
        <v>48</v>
      </c>
      <c r="N65" s="11">
        <v>3</v>
      </c>
      <c r="O65" s="11">
        <v>4</v>
      </c>
      <c r="P65" s="11" t="s">
        <v>48</v>
      </c>
      <c r="Q65" s="11">
        <v>7</v>
      </c>
      <c r="R65" s="11" t="s">
        <v>48</v>
      </c>
      <c r="S65" s="11" t="s">
        <v>55</v>
      </c>
      <c r="U65" s="20" t="s">
        <v>488</v>
      </c>
      <c r="V65" s="20" t="str">
        <f>VLOOKUP(Land,Fdx_transit,2,0)</f>
        <v>3 - 4</v>
      </c>
    </row>
    <row r="66" spans="2:22" hidden="1" x14ac:dyDescent="0.25">
      <c r="B66" t="s">
        <v>27</v>
      </c>
      <c r="C66" t="s">
        <v>7</v>
      </c>
      <c r="J66" s="11" t="s">
        <v>88</v>
      </c>
      <c r="K66" s="11" t="s">
        <v>89</v>
      </c>
      <c r="L66" s="11">
        <v>6</v>
      </c>
      <c r="M66" s="11" t="s">
        <v>48</v>
      </c>
      <c r="N66" s="11">
        <v>3</v>
      </c>
      <c r="O66" s="11">
        <v>4</v>
      </c>
      <c r="P66" s="11" t="s">
        <v>48</v>
      </c>
      <c r="Q66" s="11">
        <v>5</v>
      </c>
      <c r="R66" s="11" t="s">
        <v>48</v>
      </c>
      <c r="S66" s="11" t="s">
        <v>48</v>
      </c>
      <c r="U66" s="20" t="s">
        <v>489</v>
      </c>
      <c r="V66" s="20" t="str">
        <f>VLOOKUP(Land,Fdx_transit,3,0)</f>
        <v>4 -5</v>
      </c>
    </row>
    <row r="67" spans="2:22" hidden="1" x14ac:dyDescent="0.25">
      <c r="B67" t="s">
        <v>28</v>
      </c>
      <c r="C67" t="s">
        <v>3</v>
      </c>
      <c r="D67" t="s">
        <v>4</v>
      </c>
      <c r="J67" s="11" t="s">
        <v>90</v>
      </c>
      <c r="K67" s="11" t="s">
        <v>91</v>
      </c>
      <c r="L67" s="11">
        <v>4</v>
      </c>
      <c r="M67" s="11" t="s">
        <v>48</v>
      </c>
      <c r="N67" s="11">
        <v>2</v>
      </c>
      <c r="O67" s="11">
        <v>2</v>
      </c>
      <c r="P67" s="11" t="s">
        <v>48</v>
      </c>
      <c r="Q67" s="11">
        <v>5</v>
      </c>
      <c r="R67" s="11" t="s">
        <v>48</v>
      </c>
      <c r="S67" s="11" t="s">
        <v>55</v>
      </c>
    </row>
    <row r="68" spans="2:22" hidden="1" x14ac:dyDescent="0.25">
      <c r="B68" t="s">
        <v>29</v>
      </c>
      <c r="C68" t="s">
        <v>3</v>
      </c>
      <c r="D68" t="s">
        <v>4</v>
      </c>
      <c r="J68" s="11" t="s">
        <v>92</v>
      </c>
      <c r="K68" s="11" t="s">
        <v>93</v>
      </c>
      <c r="L68" s="11">
        <v>4</v>
      </c>
      <c r="M68" s="11" t="s">
        <v>48</v>
      </c>
      <c r="N68" s="11">
        <v>4</v>
      </c>
      <c r="O68" s="11">
        <v>4</v>
      </c>
      <c r="P68" s="11" t="s">
        <v>48</v>
      </c>
      <c r="Q68" s="11">
        <v>6</v>
      </c>
      <c r="R68" s="11" t="s">
        <v>48</v>
      </c>
      <c r="S68" s="11" t="s">
        <v>48</v>
      </c>
    </row>
    <row r="69" spans="2:22" hidden="1" x14ac:dyDescent="0.25">
      <c r="B69" t="s">
        <v>30</v>
      </c>
      <c r="C69" t="s">
        <v>3</v>
      </c>
      <c r="D69" t="s">
        <v>4</v>
      </c>
      <c r="J69" s="11" t="s">
        <v>94</v>
      </c>
      <c r="K69" s="11" t="s">
        <v>95</v>
      </c>
      <c r="L69" s="11">
        <v>5</v>
      </c>
      <c r="M69" s="11" t="s">
        <v>48</v>
      </c>
      <c r="N69" s="11">
        <v>5</v>
      </c>
      <c r="O69" s="11">
        <v>5</v>
      </c>
      <c r="P69" s="11" t="s">
        <v>48</v>
      </c>
      <c r="Q69" s="11">
        <v>10</v>
      </c>
      <c r="R69" s="11" t="s">
        <v>48</v>
      </c>
      <c r="S69" s="11" t="s">
        <v>48</v>
      </c>
    </row>
    <row r="70" spans="2:22" hidden="1" x14ac:dyDescent="0.25">
      <c r="B70" t="s">
        <v>31</v>
      </c>
      <c r="C70" t="s">
        <v>7</v>
      </c>
      <c r="J70" s="11" t="s">
        <v>96</v>
      </c>
      <c r="K70" s="11" t="s">
        <v>97</v>
      </c>
      <c r="L70" s="11">
        <v>9</v>
      </c>
      <c r="M70" s="11" t="s">
        <v>48</v>
      </c>
      <c r="N70" s="11">
        <v>2</v>
      </c>
      <c r="O70" s="11">
        <v>3</v>
      </c>
      <c r="P70" s="11" t="s">
        <v>48</v>
      </c>
      <c r="Q70" s="11">
        <v>6</v>
      </c>
      <c r="R70" s="11" t="s">
        <v>48</v>
      </c>
      <c r="S70" s="11" t="s">
        <v>48</v>
      </c>
    </row>
    <row r="71" spans="2:22" hidden="1" x14ac:dyDescent="0.25">
      <c r="B71" t="s">
        <v>32</v>
      </c>
      <c r="C71" t="s">
        <v>7</v>
      </c>
      <c r="J71" s="11" t="s">
        <v>98</v>
      </c>
      <c r="K71" s="11" t="s">
        <v>99</v>
      </c>
      <c r="L71" s="11">
        <v>6</v>
      </c>
      <c r="M71" s="11" t="s">
        <v>48</v>
      </c>
      <c r="N71" s="11">
        <v>3</v>
      </c>
      <c r="O71" s="11">
        <v>3</v>
      </c>
      <c r="P71" s="11" t="s">
        <v>48</v>
      </c>
      <c r="Q71" s="11">
        <v>5</v>
      </c>
      <c r="R71" s="11" t="s">
        <v>48</v>
      </c>
      <c r="S71" s="11" t="s">
        <v>48</v>
      </c>
    </row>
    <row r="72" spans="2:22" hidden="1" x14ac:dyDescent="0.25">
      <c r="B72" t="s">
        <v>33</v>
      </c>
      <c r="C72" t="s">
        <v>7</v>
      </c>
      <c r="J72" s="11" t="s">
        <v>100</v>
      </c>
      <c r="K72" s="11" t="s">
        <v>101</v>
      </c>
      <c r="L72" s="11">
        <v>5</v>
      </c>
      <c r="M72" s="11" t="s">
        <v>48</v>
      </c>
      <c r="N72" s="11">
        <v>4</v>
      </c>
      <c r="O72" s="11">
        <v>4</v>
      </c>
      <c r="P72" s="11" t="s">
        <v>48</v>
      </c>
      <c r="Q72" s="11">
        <v>7</v>
      </c>
      <c r="R72" s="11" t="s">
        <v>48</v>
      </c>
      <c r="S72" s="11" t="s">
        <v>48</v>
      </c>
    </row>
    <row r="73" spans="2:22" hidden="1" x14ac:dyDescent="0.25">
      <c r="B73" t="s">
        <v>34</v>
      </c>
      <c r="C73" t="s">
        <v>3</v>
      </c>
      <c r="D73" t="s">
        <v>8</v>
      </c>
      <c r="J73" s="11" t="s">
        <v>104</v>
      </c>
      <c r="K73" s="11" t="s">
        <v>105</v>
      </c>
      <c r="L73" s="11">
        <v>3</v>
      </c>
      <c r="M73" s="11" t="s">
        <v>48</v>
      </c>
      <c r="N73" s="11">
        <v>3</v>
      </c>
      <c r="O73" s="11">
        <v>4</v>
      </c>
      <c r="P73" s="11" t="s">
        <v>48</v>
      </c>
      <c r="Q73" s="11">
        <v>5</v>
      </c>
      <c r="R73" s="11" t="s">
        <v>48</v>
      </c>
      <c r="S73" s="11" t="s">
        <v>48</v>
      </c>
    </row>
    <row r="74" spans="2:22" hidden="1" x14ac:dyDescent="0.25">
      <c r="B74" t="s">
        <v>35</v>
      </c>
      <c r="C74" t="s">
        <v>7</v>
      </c>
      <c r="D74" t="s">
        <v>4</v>
      </c>
      <c r="J74" s="11" t="s">
        <v>106</v>
      </c>
      <c r="K74" s="11" t="s">
        <v>107</v>
      </c>
      <c r="L74" s="11">
        <v>9</v>
      </c>
      <c r="M74" s="11" t="s">
        <v>48</v>
      </c>
      <c r="N74" s="11">
        <v>1</v>
      </c>
      <c r="O74" s="11">
        <v>1</v>
      </c>
      <c r="P74" s="11" t="s">
        <v>48</v>
      </c>
      <c r="Q74" s="11">
        <v>4</v>
      </c>
      <c r="R74" s="11" t="s">
        <v>48</v>
      </c>
      <c r="S74" s="11" t="s">
        <v>48</v>
      </c>
    </row>
    <row r="75" spans="2:22" hidden="1" x14ac:dyDescent="0.25">
      <c r="J75" s="11" t="s">
        <v>108</v>
      </c>
      <c r="K75" s="11" t="s">
        <v>109</v>
      </c>
      <c r="L75" s="11">
        <v>6</v>
      </c>
      <c r="M75" s="11" t="s">
        <v>48</v>
      </c>
      <c r="N75" s="11">
        <v>2</v>
      </c>
      <c r="O75" s="11">
        <v>3</v>
      </c>
      <c r="P75" s="11" t="s">
        <v>48</v>
      </c>
      <c r="Q75" s="11">
        <v>4</v>
      </c>
      <c r="R75" s="11" t="s">
        <v>48</v>
      </c>
      <c r="S75" s="11" t="s">
        <v>48</v>
      </c>
    </row>
    <row r="76" spans="2:22" hidden="1" x14ac:dyDescent="0.25">
      <c r="J76" s="11" t="s">
        <v>110</v>
      </c>
      <c r="K76" s="11" t="s">
        <v>111</v>
      </c>
      <c r="L76" s="11">
        <v>6</v>
      </c>
      <c r="M76" s="11" t="s">
        <v>48</v>
      </c>
      <c r="N76" s="11">
        <v>5</v>
      </c>
      <c r="O76" s="11">
        <v>5</v>
      </c>
      <c r="P76" s="11" t="s">
        <v>48</v>
      </c>
      <c r="Q76" s="11">
        <v>6</v>
      </c>
      <c r="R76" s="11" t="s">
        <v>48</v>
      </c>
      <c r="S76" s="11" t="s">
        <v>48</v>
      </c>
    </row>
    <row r="77" spans="2:22" hidden="1" x14ac:dyDescent="0.25">
      <c r="J77" s="11" t="s">
        <v>112</v>
      </c>
      <c r="K77" s="11" t="s">
        <v>113</v>
      </c>
      <c r="L77" s="11">
        <v>6</v>
      </c>
      <c r="M77" s="11" t="s">
        <v>48</v>
      </c>
      <c r="N77" s="11">
        <v>2</v>
      </c>
      <c r="O77" s="11">
        <v>7</v>
      </c>
      <c r="P77" s="11" t="s">
        <v>48</v>
      </c>
      <c r="Q77" s="11">
        <v>8</v>
      </c>
      <c r="R77" s="11" t="s">
        <v>48</v>
      </c>
      <c r="S77" s="11" t="s">
        <v>48</v>
      </c>
    </row>
    <row r="78" spans="2:22" hidden="1" x14ac:dyDescent="0.25">
      <c r="J78" s="11" t="s">
        <v>6</v>
      </c>
      <c r="K78" s="11" t="s">
        <v>114</v>
      </c>
      <c r="L78" s="11">
        <v>2</v>
      </c>
      <c r="M78" s="11" t="s">
        <v>48</v>
      </c>
      <c r="N78" s="11"/>
      <c r="O78" s="11"/>
      <c r="P78" s="11" t="s">
        <v>48</v>
      </c>
      <c r="Q78" s="11"/>
      <c r="R78" s="11" t="s">
        <v>48</v>
      </c>
      <c r="S78" s="11" t="s">
        <v>48</v>
      </c>
    </row>
    <row r="79" spans="2:22" hidden="1" x14ac:dyDescent="0.25">
      <c r="J79" s="11" t="s">
        <v>115</v>
      </c>
      <c r="K79" s="11" t="s">
        <v>116</v>
      </c>
      <c r="L79" s="11">
        <v>6</v>
      </c>
      <c r="M79" s="11" t="s">
        <v>48</v>
      </c>
      <c r="N79" s="11">
        <v>6</v>
      </c>
      <c r="O79" s="11">
        <v>7</v>
      </c>
      <c r="P79" s="11" t="s">
        <v>48</v>
      </c>
      <c r="Q79" s="11">
        <v>7</v>
      </c>
      <c r="R79" s="11" t="s">
        <v>48</v>
      </c>
      <c r="S79" s="11" t="s">
        <v>55</v>
      </c>
    </row>
    <row r="80" spans="2:22" hidden="1" x14ac:dyDescent="0.25">
      <c r="J80" s="11" t="s">
        <v>117</v>
      </c>
      <c r="K80" s="11" t="s">
        <v>118</v>
      </c>
      <c r="L80" s="11">
        <v>4</v>
      </c>
      <c r="M80" s="11" t="s">
        <v>48</v>
      </c>
      <c r="N80" s="11">
        <v>2</v>
      </c>
      <c r="O80" s="11">
        <v>4</v>
      </c>
      <c r="P80" s="11" t="s">
        <v>48</v>
      </c>
      <c r="Q80" s="11">
        <v>7</v>
      </c>
      <c r="R80" s="11" t="s">
        <v>48</v>
      </c>
      <c r="S80" s="11" t="s">
        <v>55</v>
      </c>
    </row>
    <row r="81" spans="10:19" hidden="1" x14ac:dyDescent="0.25">
      <c r="J81" s="11" t="s">
        <v>119</v>
      </c>
      <c r="K81" s="11" t="s">
        <v>120</v>
      </c>
      <c r="L81" s="11">
        <v>6</v>
      </c>
      <c r="M81" s="11" t="s">
        <v>48</v>
      </c>
      <c r="N81" s="11">
        <v>3</v>
      </c>
      <c r="O81" s="11">
        <v>3</v>
      </c>
      <c r="P81" s="11" t="s">
        <v>48</v>
      </c>
      <c r="Q81" s="11">
        <v>8</v>
      </c>
      <c r="R81" s="11" t="s">
        <v>48</v>
      </c>
      <c r="S81" s="11" t="s">
        <v>48</v>
      </c>
    </row>
    <row r="82" spans="10:19" hidden="1" x14ac:dyDescent="0.25">
      <c r="J82" s="11" t="s">
        <v>121</v>
      </c>
      <c r="K82" s="11" t="s">
        <v>122</v>
      </c>
      <c r="L82" s="11">
        <v>6</v>
      </c>
      <c r="M82" s="11" t="s">
        <v>48</v>
      </c>
      <c r="N82" s="11">
        <v>2</v>
      </c>
      <c r="O82" s="11">
        <v>3</v>
      </c>
      <c r="P82" s="11" t="s">
        <v>48</v>
      </c>
      <c r="Q82" s="11">
        <v>4</v>
      </c>
      <c r="R82" s="11" t="s">
        <v>48</v>
      </c>
      <c r="S82" s="11" t="s">
        <v>48</v>
      </c>
    </row>
    <row r="83" spans="10:19" hidden="1" x14ac:dyDescent="0.25">
      <c r="J83" s="11" t="s">
        <v>123</v>
      </c>
      <c r="K83" s="11" t="s">
        <v>124</v>
      </c>
      <c r="L83" s="11">
        <v>5</v>
      </c>
      <c r="M83" s="11" t="s">
        <v>48</v>
      </c>
      <c r="N83" s="11">
        <v>2</v>
      </c>
      <c r="O83" s="11">
        <v>3</v>
      </c>
      <c r="P83" s="11" t="s">
        <v>48</v>
      </c>
      <c r="Q83" s="11">
        <v>5</v>
      </c>
      <c r="R83" s="11" t="s">
        <v>48</v>
      </c>
      <c r="S83" s="11" t="s">
        <v>48</v>
      </c>
    </row>
    <row r="84" spans="10:19" hidden="1" x14ac:dyDescent="0.25">
      <c r="J84" s="11" t="s">
        <v>9</v>
      </c>
      <c r="K84" s="11" t="s">
        <v>125</v>
      </c>
      <c r="L84" s="11">
        <v>3</v>
      </c>
      <c r="M84" s="11" t="s">
        <v>48</v>
      </c>
      <c r="N84" s="11">
        <v>3</v>
      </c>
      <c r="O84" s="11">
        <v>4</v>
      </c>
      <c r="P84" s="11" t="s">
        <v>48</v>
      </c>
      <c r="Q84" s="11">
        <v>5</v>
      </c>
      <c r="R84" s="11" t="s">
        <v>48</v>
      </c>
      <c r="S84" s="11" t="s">
        <v>48</v>
      </c>
    </row>
    <row r="85" spans="10:19" hidden="1" x14ac:dyDescent="0.25">
      <c r="J85" s="11" t="s">
        <v>127</v>
      </c>
      <c r="K85" s="11" t="s">
        <v>128</v>
      </c>
      <c r="L85" s="11">
        <v>6</v>
      </c>
      <c r="M85" s="11" t="s">
        <v>48</v>
      </c>
      <c r="N85" s="11">
        <v>5</v>
      </c>
      <c r="O85" s="11">
        <v>6</v>
      </c>
      <c r="P85" s="11" t="s">
        <v>48</v>
      </c>
      <c r="Q85" s="11">
        <v>8</v>
      </c>
      <c r="R85" s="11" t="s">
        <v>48</v>
      </c>
      <c r="S85" s="11" t="s">
        <v>55</v>
      </c>
    </row>
    <row r="86" spans="10:19" hidden="1" x14ac:dyDescent="0.25">
      <c r="J86" s="11" t="s">
        <v>129</v>
      </c>
      <c r="K86" s="11" t="s">
        <v>130</v>
      </c>
      <c r="L86" s="11">
        <v>6</v>
      </c>
      <c r="M86" s="11" t="s">
        <v>48</v>
      </c>
      <c r="N86" s="11">
        <v>6</v>
      </c>
      <c r="O86" s="11">
        <v>6</v>
      </c>
      <c r="P86" s="11" t="s">
        <v>48</v>
      </c>
      <c r="Q86" s="11">
        <v>6</v>
      </c>
      <c r="R86" s="11" t="s">
        <v>48</v>
      </c>
      <c r="S86" s="11" t="s">
        <v>55</v>
      </c>
    </row>
    <row r="87" spans="10:19" hidden="1" x14ac:dyDescent="0.25">
      <c r="J87" s="11" t="s">
        <v>131</v>
      </c>
      <c r="K87" s="11" t="s">
        <v>132</v>
      </c>
      <c r="L87" s="11">
        <v>5</v>
      </c>
      <c r="M87" s="11" t="s">
        <v>48</v>
      </c>
      <c r="N87" s="11">
        <v>2</v>
      </c>
      <c r="O87" s="11">
        <v>2</v>
      </c>
      <c r="P87" s="11" t="s">
        <v>48</v>
      </c>
      <c r="Q87" s="11">
        <v>8</v>
      </c>
      <c r="R87" s="11" t="s">
        <v>48</v>
      </c>
      <c r="S87" s="11" t="s">
        <v>48</v>
      </c>
    </row>
    <row r="88" spans="10:19" hidden="1" x14ac:dyDescent="0.25">
      <c r="J88" s="11" t="s">
        <v>133</v>
      </c>
      <c r="K88" s="11" t="s">
        <v>134</v>
      </c>
      <c r="L88" s="11">
        <v>6</v>
      </c>
      <c r="M88" s="11" t="s">
        <v>48</v>
      </c>
      <c r="N88" s="11">
        <v>4</v>
      </c>
      <c r="O88" s="11">
        <v>4</v>
      </c>
      <c r="P88" s="11" t="s">
        <v>48</v>
      </c>
      <c r="Q88" s="11">
        <v>4</v>
      </c>
      <c r="R88" s="11" t="s">
        <v>48</v>
      </c>
      <c r="S88" s="11" t="s">
        <v>48</v>
      </c>
    </row>
    <row r="89" spans="10:19" hidden="1" x14ac:dyDescent="0.25">
      <c r="J89" s="11" t="s">
        <v>135</v>
      </c>
      <c r="K89" s="11" t="s">
        <v>136</v>
      </c>
      <c r="L89" s="11">
        <v>6</v>
      </c>
      <c r="M89" s="11" t="s">
        <v>48</v>
      </c>
      <c r="N89" s="11">
        <v>3</v>
      </c>
      <c r="O89" s="11">
        <v>4</v>
      </c>
      <c r="P89" s="11" t="s">
        <v>48</v>
      </c>
      <c r="Q89" s="11">
        <v>6</v>
      </c>
      <c r="R89" s="11" t="s">
        <v>48</v>
      </c>
      <c r="S89" s="11" t="s">
        <v>55</v>
      </c>
    </row>
    <row r="90" spans="10:19" hidden="1" x14ac:dyDescent="0.25">
      <c r="J90" s="11" t="s">
        <v>137</v>
      </c>
      <c r="K90" s="11" t="s">
        <v>138</v>
      </c>
      <c r="L90" s="11">
        <v>5</v>
      </c>
      <c r="M90" s="11" t="s">
        <v>48</v>
      </c>
      <c r="N90" s="11">
        <v>2</v>
      </c>
      <c r="O90" s="11">
        <v>2</v>
      </c>
      <c r="P90" s="11" t="s">
        <v>48</v>
      </c>
      <c r="Q90" s="11">
        <v>7</v>
      </c>
      <c r="R90" s="11" t="s">
        <v>48</v>
      </c>
      <c r="S90" s="11" t="s">
        <v>48</v>
      </c>
    </row>
    <row r="91" spans="10:19" hidden="1" x14ac:dyDescent="0.25">
      <c r="J91" s="11" t="s">
        <v>139</v>
      </c>
      <c r="K91" s="11" t="s">
        <v>140</v>
      </c>
      <c r="L91" s="11">
        <v>6</v>
      </c>
      <c r="M91" s="11" t="s">
        <v>48</v>
      </c>
      <c r="N91" s="11">
        <v>4</v>
      </c>
      <c r="O91" s="11">
        <v>6</v>
      </c>
      <c r="P91" s="11" t="s">
        <v>48</v>
      </c>
      <c r="Q91" s="11">
        <v>6</v>
      </c>
      <c r="R91" s="11" t="s">
        <v>48</v>
      </c>
      <c r="S91" s="11" t="s">
        <v>48</v>
      </c>
    </row>
    <row r="92" spans="10:19" hidden="1" x14ac:dyDescent="0.25">
      <c r="J92" s="11" t="s">
        <v>10</v>
      </c>
      <c r="K92" s="11" t="s">
        <v>141</v>
      </c>
      <c r="L92" s="11">
        <v>9</v>
      </c>
      <c r="M92" s="11" t="s">
        <v>48</v>
      </c>
      <c r="N92" s="11">
        <v>2</v>
      </c>
      <c r="O92" s="11">
        <v>2</v>
      </c>
      <c r="P92" s="11" t="s">
        <v>48</v>
      </c>
      <c r="Q92" s="11">
        <v>3</v>
      </c>
      <c r="R92" s="11" t="s">
        <v>48</v>
      </c>
      <c r="S92" s="11" t="s">
        <v>48</v>
      </c>
    </row>
    <row r="93" spans="10:19" hidden="1" x14ac:dyDescent="0.25">
      <c r="J93" s="11" t="s">
        <v>142</v>
      </c>
      <c r="K93" s="11" t="s">
        <v>143</v>
      </c>
      <c r="L93" s="11">
        <v>4</v>
      </c>
      <c r="M93" s="11" t="s">
        <v>48</v>
      </c>
      <c r="N93" s="11" t="s">
        <v>144</v>
      </c>
      <c r="O93" s="11">
        <v>6</v>
      </c>
      <c r="P93" s="11" t="s">
        <v>48</v>
      </c>
      <c r="Q93" s="11">
        <v>8</v>
      </c>
      <c r="R93" s="11" t="s">
        <v>48</v>
      </c>
      <c r="S93" s="11" t="s">
        <v>55</v>
      </c>
    </row>
    <row r="94" spans="10:19" hidden="1" x14ac:dyDescent="0.25">
      <c r="J94" s="11" t="s">
        <v>145</v>
      </c>
      <c r="K94" s="11" t="s">
        <v>146</v>
      </c>
      <c r="L94" s="11">
        <v>4</v>
      </c>
      <c r="M94" s="11" t="s">
        <v>48</v>
      </c>
      <c r="N94" s="11">
        <v>2</v>
      </c>
      <c r="O94" s="11">
        <v>2</v>
      </c>
      <c r="P94" s="11" t="s">
        <v>48</v>
      </c>
      <c r="Q94" s="11">
        <v>5</v>
      </c>
      <c r="R94" s="11" t="s">
        <v>48</v>
      </c>
      <c r="S94" s="11" t="s">
        <v>48</v>
      </c>
    </row>
    <row r="95" spans="10:19" hidden="1" x14ac:dyDescent="0.25">
      <c r="J95" s="11" t="s">
        <v>11</v>
      </c>
      <c r="K95" s="11" t="s">
        <v>147</v>
      </c>
      <c r="L95" s="11">
        <v>9</v>
      </c>
      <c r="M95" s="11" t="s">
        <v>48</v>
      </c>
      <c r="N95" s="11">
        <v>1</v>
      </c>
      <c r="O95" s="11">
        <v>1</v>
      </c>
      <c r="P95" s="11" t="s">
        <v>48</v>
      </c>
      <c r="Q95" s="11">
        <v>2</v>
      </c>
      <c r="R95" s="11" t="s">
        <v>48</v>
      </c>
      <c r="S95" s="11" t="s">
        <v>48</v>
      </c>
    </row>
    <row r="96" spans="10:19" hidden="1" x14ac:dyDescent="0.25">
      <c r="J96" s="11" t="s">
        <v>12</v>
      </c>
      <c r="K96" s="11" t="s">
        <v>148</v>
      </c>
      <c r="L96" s="11">
        <v>10</v>
      </c>
      <c r="M96" s="11" t="s">
        <v>48</v>
      </c>
      <c r="N96" s="11">
        <v>1</v>
      </c>
      <c r="O96" s="11">
        <v>1</v>
      </c>
      <c r="P96" s="11" t="s">
        <v>48</v>
      </c>
      <c r="Q96" s="11">
        <v>2</v>
      </c>
      <c r="R96" s="11" t="s">
        <v>48</v>
      </c>
      <c r="S96" s="11" t="s">
        <v>48</v>
      </c>
    </row>
    <row r="97" spans="10:19" hidden="1" x14ac:dyDescent="0.25">
      <c r="J97" s="11" t="s">
        <v>149</v>
      </c>
      <c r="K97" s="11" t="s">
        <v>150</v>
      </c>
      <c r="L97" s="11">
        <v>6</v>
      </c>
      <c r="M97" s="11" t="s">
        <v>48</v>
      </c>
      <c r="N97" s="11">
        <v>6</v>
      </c>
      <c r="O97" s="11">
        <v>6</v>
      </c>
      <c r="P97" s="11" t="s">
        <v>48</v>
      </c>
      <c r="Q97" s="11">
        <v>7</v>
      </c>
      <c r="R97" s="11" t="s">
        <v>48</v>
      </c>
      <c r="S97" s="11" t="s">
        <v>48</v>
      </c>
    </row>
    <row r="98" spans="10:19" hidden="1" x14ac:dyDescent="0.25">
      <c r="J98" s="11" t="s">
        <v>151</v>
      </c>
      <c r="K98" s="11" t="s">
        <v>152</v>
      </c>
      <c r="L98" s="11">
        <v>4</v>
      </c>
      <c r="M98" s="11" t="s">
        <v>48</v>
      </c>
      <c r="N98" s="11">
        <v>5</v>
      </c>
      <c r="O98" s="11">
        <v>7</v>
      </c>
      <c r="P98" s="11" t="s">
        <v>48</v>
      </c>
      <c r="Q98" s="11">
        <v>5</v>
      </c>
      <c r="R98" s="11" t="s">
        <v>48</v>
      </c>
      <c r="S98" s="11" t="s">
        <v>55</v>
      </c>
    </row>
    <row r="99" spans="10:19" hidden="1" x14ac:dyDescent="0.25">
      <c r="J99" s="11" t="s">
        <v>153</v>
      </c>
      <c r="K99" s="11" t="s">
        <v>154</v>
      </c>
      <c r="L99" s="11">
        <v>4</v>
      </c>
      <c r="M99" s="11" t="s">
        <v>48</v>
      </c>
      <c r="N99" s="11">
        <v>3</v>
      </c>
      <c r="O99" s="11">
        <v>3</v>
      </c>
      <c r="P99" s="11" t="s">
        <v>48</v>
      </c>
      <c r="Q99" s="11">
        <v>5</v>
      </c>
      <c r="R99" s="11" t="s">
        <v>48</v>
      </c>
      <c r="S99" s="11" t="s">
        <v>48</v>
      </c>
    </row>
    <row r="100" spans="10:19" hidden="1" x14ac:dyDescent="0.25">
      <c r="J100" s="11" t="s">
        <v>155</v>
      </c>
      <c r="K100" s="11" t="s">
        <v>156</v>
      </c>
      <c r="L100" s="11">
        <v>5</v>
      </c>
      <c r="M100" s="11" t="s">
        <v>48</v>
      </c>
      <c r="N100" s="11">
        <v>3</v>
      </c>
      <c r="O100" s="11">
        <v>5</v>
      </c>
      <c r="P100" s="11" t="s">
        <v>48</v>
      </c>
      <c r="Q100" s="11">
        <v>8</v>
      </c>
      <c r="R100" s="11" t="s">
        <v>48</v>
      </c>
      <c r="S100" s="11" t="s">
        <v>48</v>
      </c>
    </row>
    <row r="101" spans="10:19" hidden="1" x14ac:dyDescent="0.25">
      <c r="J101" s="11" t="s">
        <v>159</v>
      </c>
      <c r="K101" s="11" t="s">
        <v>160</v>
      </c>
      <c r="L101" s="11">
        <v>4</v>
      </c>
      <c r="M101" s="11" t="s">
        <v>48</v>
      </c>
      <c r="N101" s="11">
        <v>2</v>
      </c>
      <c r="O101" s="11">
        <v>3</v>
      </c>
      <c r="P101" s="11" t="s">
        <v>48</v>
      </c>
      <c r="Q101" s="11">
        <v>4</v>
      </c>
      <c r="R101" s="11" t="s">
        <v>48</v>
      </c>
      <c r="S101" s="11" t="s">
        <v>48</v>
      </c>
    </row>
    <row r="102" spans="10:19" hidden="1" x14ac:dyDescent="0.25">
      <c r="J102" s="11" t="s">
        <v>161</v>
      </c>
      <c r="K102" s="11" t="s">
        <v>162</v>
      </c>
      <c r="L102" s="11">
        <v>5</v>
      </c>
      <c r="M102" s="11" t="s">
        <v>48</v>
      </c>
      <c r="N102" s="11">
        <v>3</v>
      </c>
      <c r="O102" s="11">
        <v>5</v>
      </c>
      <c r="P102" s="11" t="s">
        <v>48</v>
      </c>
      <c r="Q102" s="11">
        <v>7</v>
      </c>
      <c r="R102" s="11" t="s">
        <v>48</v>
      </c>
      <c r="S102" s="11" t="s">
        <v>48</v>
      </c>
    </row>
    <row r="103" spans="10:19" hidden="1" x14ac:dyDescent="0.25">
      <c r="J103" s="11" t="s">
        <v>163</v>
      </c>
      <c r="K103" s="11" t="s">
        <v>164</v>
      </c>
      <c r="L103" s="11">
        <v>6</v>
      </c>
      <c r="M103" s="11" t="s">
        <v>48</v>
      </c>
      <c r="N103" s="11">
        <v>4</v>
      </c>
      <c r="O103" s="11">
        <v>4</v>
      </c>
      <c r="P103" s="11" t="s">
        <v>48</v>
      </c>
      <c r="Q103" s="11">
        <v>5</v>
      </c>
      <c r="R103" s="11" t="s">
        <v>48</v>
      </c>
      <c r="S103" s="11" t="s">
        <v>48</v>
      </c>
    </row>
    <row r="104" spans="10:19" hidden="1" x14ac:dyDescent="0.25">
      <c r="J104" s="11" t="s">
        <v>165</v>
      </c>
      <c r="K104" s="11" t="s">
        <v>166</v>
      </c>
      <c r="L104" s="11">
        <v>6</v>
      </c>
      <c r="M104" s="11" t="s">
        <v>48</v>
      </c>
      <c r="N104" s="11">
        <v>5</v>
      </c>
      <c r="O104" s="11">
        <v>5</v>
      </c>
      <c r="P104" s="11" t="s">
        <v>48</v>
      </c>
      <c r="Q104" s="11">
        <v>6</v>
      </c>
      <c r="R104" s="11" t="s">
        <v>48</v>
      </c>
      <c r="S104" s="11" t="s">
        <v>55</v>
      </c>
    </row>
    <row r="105" spans="10:19" hidden="1" x14ac:dyDescent="0.25">
      <c r="J105" s="11" t="s">
        <v>167</v>
      </c>
      <c r="K105" s="11" t="s">
        <v>168</v>
      </c>
      <c r="L105" s="11">
        <v>9</v>
      </c>
      <c r="M105" s="11" t="s">
        <v>48</v>
      </c>
      <c r="N105" s="11">
        <v>1</v>
      </c>
      <c r="O105" s="11">
        <v>1</v>
      </c>
      <c r="P105" s="11" t="s">
        <v>48</v>
      </c>
      <c r="Q105" s="11">
        <v>3</v>
      </c>
      <c r="R105" s="11" t="s">
        <v>48</v>
      </c>
      <c r="S105" s="11" t="s">
        <v>48</v>
      </c>
    </row>
    <row r="106" spans="10:19" hidden="1" x14ac:dyDescent="0.25">
      <c r="J106" s="11" t="s">
        <v>169</v>
      </c>
      <c r="K106" s="11" t="s">
        <v>170</v>
      </c>
      <c r="L106" s="11">
        <v>6</v>
      </c>
      <c r="M106" s="11" t="s">
        <v>48</v>
      </c>
      <c r="N106" s="11">
        <v>2</v>
      </c>
      <c r="O106" s="11">
        <v>3</v>
      </c>
      <c r="P106" s="11" t="s">
        <v>48</v>
      </c>
      <c r="Q106" s="11">
        <v>4</v>
      </c>
      <c r="R106" s="11" t="s">
        <v>48</v>
      </c>
      <c r="S106" s="11" t="s">
        <v>48</v>
      </c>
    </row>
    <row r="107" spans="10:19" hidden="1" x14ac:dyDescent="0.25">
      <c r="J107" s="11" t="s">
        <v>171</v>
      </c>
      <c r="K107" s="11" t="s">
        <v>172</v>
      </c>
      <c r="L107" s="11">
        <v>4</v>
      </c>
      <c r="M107" s="11" t="s">
        <v>48</v>
      </c>
      <c r="N107" s="11">
        <v>3</v>
      </c>
      <c r="O107" s="11">
        <v>3</v>
      </c>
      <c r="P107" s="11" t="s">
        <v>48</v>
      </c>
      <c r="Q107" s="11">
        <v>4</v>
      </c>
      <c r="R107" s="11" t="s">
        <v>48</v>
      </c>
      <c r="S107" s="11" t="s">
        <v>55</v>
      </c>
    </row>
    <row r="108" spans="10:19" hidden="1" x14ac:dyDescent="0.25">
      <c r="J108" s="11" t="s">
        <v>173</v>
      </c>
      <c r="K108" s="11" t="s">
        <v>174</v>
      </c>
      <c r="L108" s="11">
        <v>6</v>
      </c>
      <c r="M108" s="11" t="s">
        <v>48</v>
      </c>
      <c r="N108" s="11">
        <v>4</v>
      </c>
      <c r="O108" s="11">
        <v>5</v>
      </c>
      <c r="P108" s="11" t="s">
        <v>48</v>
      </c>
      <c r="Q108" s="11">
        <v>6</v>
      </c>
      <c r="R108" s="11" t="s">
        <v>48</v>
      </c>
      <c r="S108" s="11" t="s">
        <v>48</v>
      </c>
    </row>
    <row r="109" spans="10:19" hidden="1" x14ac:dyDescent="0.25">
      <c r="J109" s="11" t="s">
        <v>13</v>
      </c>
      <c r="K109" s="11" t="s">
        <v>175</v>
      </c>
      <c r="L109" s="11">
        <v>10</v>
      </c>
      <c r="M109" s="11" t="s">
        <v>48</v>
      </c>
      <c r="N109" s="11">
        <v>1</v>
      </c>
      <c r="O109" s="11">
        <v>1</v>
      </c>
      <c r="P109" s="11" t="s">
        <v>48</v>
      </c>
      <c r="Q109" s="11">
        <v>2</v>
      </c>
      <c r="R109" s="11" t="s">
        <v>48</v>
      </c>
      <c r="S109" s="11" t="s">
        <v>48</v>
      </c>
    </row>
    <row r="110" spans="10:19" hidden="1" x14ac:dyDescent="0.25">
      <c r="J110" s="11" t="s">
        <v>14</v>
      </c>
      <c r="K110" s="11" t="s">
        <v>176</v>
      </c>
      <c r="L110" s="11">
        <v>7</v>
      </c>
      <c r="M110" s="11" t="s">
        <v>48</v>
      </c>
      <c r="N110" s="11">
        <v>1</v>
      </c>
      <c r="O110" s="11">
        <v>1</v>
      </c>
      <c r="P110" s="11" t="s">
        <v>48</v>
      </c>
      <c r="Q110" s="11">
        <v>2</v>
      </c>
      <c r="R110" s="11" t="s">
        <v>48</v>
      </c>
      <c r="S110" s="11" t="s">
        <v>48</v>
      </c>
    </row>
    <row r="111" spans="10:19" hidden="1" x14ac:dyDescent="0.25">
      <c r="J111" s="11" t="s">
        <v>177</v>
      </c>
      <c r="K111" s="11" t="s">
        <v>178</v>
      </c>
      <c r="L111" s="11">
        <v>5</v>
      </c>
      <c r="M111" s="11" t="s">
        <v>48</v>
      </c>
      <c r="N111" s="11">
        <v>4</v>
      </c>
      <c r="O111" s="11">
        <v>3</v>
      </c>
      <c r="P111" s="11" t="s">
        <v>48</v>
      </c>
      <c r="Q111" s="11">
        <v>5</v>
      </c>
      <c r="R111" s="11" t="s">
        <v>48</v>
      </c>
      <c r="S111" s="11" t="s">
        <v>48</v>
      </c>
    </row>
    <row r="112" spans="10:19" hidden="1" x14ac:dyDescent="0.25">
      <c r="J112" s="11" t="s">
        <v>179</v>
      </c>
      <c r="K112" s="11" t="s">
        <v>180</v>
      </c>
      <c r="L112" s="11">
        <v>6</v>
      </c>
      <c r="M112" s="11" t="s">
        <v>48</v>
      </c>
      <c r="N112" s="11">
        <v>5</v>
      </c>
      <c r="O112" s="11">
        <v>6</v>
      </c>
      <c r="P112" s="11" t="s">
        <v>48</v>
      </c>
      <c r="Q112" s="11">
        <v>6</v>
      </c>
      <c r="R112" s="11" t="s">
        <v>48</v>
      </c>
      <c r="S112" s="11" t="s">
        <v>48</v>
      </c>
    </row>
    <row r="113" spans="10:19" hidden="1" x14ac:dyDescent="0.25">
      <c r="J113" s="11" t="s">
        <v>181</v>
      </c>
      <c r="K113" s="11" t="s">
        <v>182</v>
      </c>
      <c r="L113" s="11">
        <v>6</v>
      </c>
      <c r="M113" s="11" t="s">
        <v>48</v>
      </c>
      <c r="N113" s="11">
        <v>4</v>
      </c>
      <c r="O113" s="11">
        <v>5</v>
      </c>
      <c r="P113" s="11" t="s">
        <v>48</v>
      </c>
      <c r="Q113" s="11">
        <v>5</v>
      </c>
      <c r="R113" s="11" t="s">
        <v>48</v>
      </c>
      <c r="S113" s="11" t="s">
        <v>48</v>
      </c>
    </row>
    <row r="114" spans="10:19" hidden="1" x14ac:dyDescent="0.25">
      <c r="J114" s="11" t="s">
        <v>183</v>
      </c>
      <c r="K114" s="11" t="s">
        <v>184</v>
      </c>
      <c r="L114" s="11">
        <v>6</v>
      </c>
      <c r="M114" s="11" t="s">
        <v>48</v>
      </c>
      <c r="N114" s="11">
        <v>4</v>
      </c>
      <c r="O114" s="11">
        <v>5</v>
      </c>
      <c r="P114" s="11" t="s">
        <v>48</v>
      </c>
      <c r="Q114" s="11">
        <v>5</v>
      </c>
      <c r="R114" s="11" t="s">
        <v>48</v>
      </c>
      <c r="S114" s="11" t="s">
        <v>48</v>
      </c>
    </row>
    <row r="115" spans="10:19" hidden="1" x14ac:dyDescent="0.25">
      <c r="J115" s="11" t="s">
        <v>185</v>
      </c>
      <c r="K115" s="11" t="s">
        <v>186</v>
      </c>
      <c r="L115" s="11">
        <v>4</v>
      </c>
      <c r="M115" s="11" t="s">
        <v>48</v>
      </c>
      <c r="N115" s="11">
        <v>2</v>
      </c>
      <c r="O115" s="11">
        <v>2</v>
      </c>
      <c r="P115" s="11" t="s">
        <v>48</v>
      </c>
      <c r="Q115" s="11">
        <v>3</v>
      </c>
      <c r="R115" s="11" t="s">
        <v>48</v>
      </c>
      <c r="S115" s="11" t="s">
        <v>48</v>
      </c>
    </row>
    <row r="116" spans="10:19" hidden="1" x14ac:dyDescent="0.25">
      <c r="J116" s="11" t="s">
        <v>15</v>
      </c>
      <c r="K116" s="11" t="s">
        <v>187</v>
      </c>
      <c r="L116" s="11">
        <v>7</v>
      </c>
      <c r="M116" s="11" t="s">
        <v>48</v>
      </c>
      <c r="N116" s="11">
        <v>1</v>
      </c>
      <c r="O116" s="11">
        <v>1</v>
      </c>
      <c r="P116" s="11" t="s">
        <v>48</v>
      </c>
      <c r="Q116" s="11">
        <v>2</v>
      </c>
      <c r="R116" s="11" t="s">
        <v>48</v>
      </c>
      <c r="S116" s="11" t="s">
        <v>48</v>
      </c>
    </row>
    <row r="117" spans="10:19" hidden="1" x14ac:dyDescent="0.25">
      <c r="J117" s="11" t="s">
        <v>188</v>
      </c>
      <c r="K117" s="11" t="s">
        <v>189</v>
      </c>
      <c r="L117" s="11">
        <v>6</v>
      </c>
      <c r="M117" s="11" t="s">
        <v>48</v>
      </c>
      <c r="N117" s="11">
        <v>2</v>
      </c>
      <c r="O117" s="11">
        <v>3</v>
      </c>
      <c r="P117" s="11" t="s">
        <v>48</v>
      </c>
      <c r="Q117" s="11">
        <v>4</v>
      </c>
      <c r="R117" s="11" t="s">
        <v>48</v>
      </c>
      <c r="S117" s="11" t="s">
        <v>48</v>
      </c>
    </row>
    <row r="118" spans="10:19" hidden="1" x14ac:dyDescent="0.25">
      <c r="J118" s="11" t="s">
        <v>190</v>
      </c>
      <c r="K118" s="11" t="s">
        <v>191</v>
      </c>
      <c r="L118" s="11">
        <v>8</v>
      </c>
      <c r="M118" s="11" t="s">
        <v>48</v>
      </c>
      <c r="N118" s="11">
        <v>2</v>
      </c>
      <c r="O118" s="11">
        <v>3</v>
      </c>
      <c r="P118" s="11" t="s">
        <v>48</v>
      </c>
      <c r="Q118" s="11">
        <v>6</v>
      </c>
      <c r="R118" s="11" t="s">
        <v>48</v>
      </c>
      <c r="S118" s="11" t="s">
        <v>48</v>
      </c>
    </row>
    <row r="119" spans="10:19" hidden="1" x14ac:dyDescent="0.25">
      <c r="J119" s="11" t="s">
        <v>16</v>
      </c>
      <c r="K119" s="11" t="s">
        <v>192</v>
      </c>
      <c r="L119" s="11">
        <v>10</v>
      </c>
      <c r="M119" s="11" t="s">
        <v>48</v>
      </c>
      <c r="N119" s="11">
        <v>1</v>
      </c>
      <c r="O119" s="11">
        <v>1</v>
      </c>
      <c r="P119" s="11" t="s">
        <v>48</v>
      </c>
      <c r="Q119" s="11">
        <v>4</v>
      </c>
      <c r="R119" s="11" t="s">
        <v>48</v>
      </c>
      <c r="S119" s="11" t="s">
        <v>48</v>
      </c>
    </row>
    <row r="120" spans="10:19" hidden="1" x14ac:dyDescent="0.25">
      <c r="J120" s="11" t="s">
        <v>193</v>
      </c>
      <c r="K120" s="11" t="s">
        <v>194</v>
      </c>
      <c r="L120" s="11">
        <v>4</v>
      </c>
      <c r="M120" s="11" t="s">
        <v>48</v>
      </c>
      <c r="N120" s="11">
        <v>5</v>
      </c>
      <c r="O120" s="11">
        <v>5</v>
      </c>
      <c r="P120" s="11" t="s">
        <v>48</v>
      </c>
      <c r="Q120" s="11">
        <v>5</v>
      </c>
      <c r="R120" s="11" t="s">
        <v>48</v>
      </c>
      <c r="S120" s="11" t="s">
        <v>55</v>
      </c>
    </row>
    <row r="121" spans="10:19" hidden="1" x14ac:dyDescent="0.25">
      <c r="J121" s="11" t="s">
        <v>195</v>
      </c>
      <c r="K121" s="11" t="s">
        <v>196</v>
      </c>
      <c r="L121" s="11">
        <v>4</v>
      </c>
      <c r="M121" s="11" t="s">
        <v>48</v>
      </c>
      <c r="N121" s="11">
        <v>5</v>
      </c>
      <c r="O121" s="11">
        <v>7</v>
      </c>
      <c r="P121" s="11" t="s">
        <v>48</v>
      </c>
      <c r="Q121" s="11">
        <v>9</v>
      </c>
      <c r="R121" s="11" t="s">
        <v>48</v>
      </c>
      <c r="S121" s="11" t="s">
        <v>55</v>
      </c>
    </row>
    <row r="122" spans="10:19" hidden="1" x14ac:dyDescent="0.25">
      <c r="J122" s="11" t="s">
        <v>197</v>
      </c>
      <c r="K122" s="11" t="s">
        <v>198</v>
      </c>
      <c r="L122" s="11">
        <v>4</v>
      </c>
      <c r="M122" s="11" t="s">
        <v>48</v>
      </c>
      <c r="N122" s="11">
        <v>3</v>
      </c>
      <c r="O122" s="11">
        <v>3</v>
      </c>
      <c r="P122" s="11" t="s">
        <v>48</v>
      </c>
      <c r="Q122" s="11">
        <v>4</v>
      </c>
      <c r="R122" s="11" t="s">
        <v>48</v>
      </c>
      <c r="S122" s="11" t="s">
        <v>48</v>
      </c>
    </row>
    <row r="123" spans="10:19" hidden="1" x14ac:dyDescent="0.25">
      <c r="J123" s="11" t="s">
        <v>199</v>
      </c>
      <c r="K123" s="11" t="s">
        <v>200</v>
      </c>
      <c r="L123" s="11">
        <v>6</v>
      </c>
      <c r="M123" s="11" t="s">
        <v>48</v>
      </c>
      <c r="N123" s="11">
        <v>5</v>
      </c>
      <c r="O123" s="11">
        <v>5</v>
      </c>
      <c r="P123" s="11" t="s">
        <v>48</v>
      </c>
      <c r="Q123" s="11">
        <v>6</v>
      </c>
      <c r="R123" s="11" t="s">
        <v>48</v>
      </c>
      <c r="S123" s="11" t="s">
        <v>48</v>
      </c>
    </row>
    <row r="124" spans="10:19" hidden="1" x14ac:dyDescent="0.25">
      <c r="J124" s="11" t="s">
        <v>201</v>
      </c>
      <c r="K124" s="11" t="s">
        <v>202</v>
      </c>
      <c r="L124" s="11">
        <v>5</v>
      </c>
      <c r="M124" s="11" t="s">
        <v>48</v>
      </c>
      <c r="N124" s="11">
        <v>2</v>
      </c>
      <c r="O124" s="11">
        <v>3</v>
      </c>
      <c r="P124" s="11" t="s">
        <v>48</v>
      </c>
      <c r="Q124" s="11">
        <v>5</v>
      </c>
      <c r="R124" s="11" t="s">
        <v>48</v>
      </c>
      <c r="S124" s="11" t="s">
        <v>48</v>
      </c>
    </row>
    <row r="125" spans="10:19" hidden="1" x14ac:dyDescent="0.25">
      <c r="J125" s="11" t="s">
        <v>203</v>
      </c>
      <c r="K125" s="11" t="s">
        <v>204</v>
      </c>
      <c r="L125" s="11">
        <v>6</v>
      </c>
      <c r="M125" s="11" t="s">
        <v>48</v>
      </c>
      <c r="N125" s="11">
        <v>3</v>
      </c>
      <c r="O125" s="11">
        <v>4</v>
      </c>
      <c r="P125" s="11" t="s">
        <v>48</v>
      </c>
      <c r="Q125" s="11">
        <v>6</v>
      </c>
      <c r="R125" s="11" t="s">
        <v>48</v>
      </c>
      <c r="S125" s="11" t="s">
        <v>48</v>
      </c>
    </row>
    <row r="126" spans="10:19" hidden="1" x14ac:dyDescent="0.25">
      <c r="J126" s="11" t="s">
        <v>205</v>
      </c>
      <c r="K126" s="11" t="s">
        <v>206</v>
      </c>
      <c r="L126" s="11">
        <v>6</v>
      </c>
      <c r="M126" s="11" t="s">
        <v>48</v>
      </c>
      <c r="N126" s="11">
        <v>6</v>
      </c>
      <c r="O126" s="11">
        <v>6</v>
      </c>
      <c r="P126" s="11" t="s">
        <v>48</v>
      </c>
      <c r="Q126" s="11">
        <v>11</v>
      </c>
      <c r="R126" s="11" t="s">
        <v>48</v>
      </c>
      <c r="S126" s="11" t="s">
        <v>55</v>
      </c>
    </row>
    <row r="127" spans="10:19" hidden="1" x14ac:dyDescent="0.25">
      <c r="J127" s="11" t="s">
        <v>207</v>
      </c>
      <c r="K127" s="11" t="s">
        <v>208</v>
      </c>
      <c r="L127" s="11">
        <v>5</v>
      </c>
      <c r="M127" s="11" t="s">
        <v>48</v>
      </c>
      <c r="N127" s="11">
        <v>5</v>
      </c>
      <c r="O127" s="11">
        <v>7</v>
      </c>
      <c r="P127" s="11" t="s">
        <v>48</v>
      </c>
      <c r="Q127" s="11">
        <v>10</v>
      </c>
      <c r="R127" s="11" t="s">
        <v>48</v>
      </c>
      <c r="S127" s="11" t="s">
        <v>55</v>
      </c>
    </row>
    <row r="128" spans="10:19" hidden="1" x14ac:dyDescent="0.25">
      <c r="J128" s="11" t="s">
        <v>209</v>
      </c>
      <c r="K128" s="11" t="s">
        <v>210</v>
      </c>
      <c r="L128" s="11">
        <v>4</v>
      </c>
      <c r="M128" s="11" t="s">
        <v>48</v>
      </c>
      <c r="N128" s="11">
        <v>3</v>
      </c>
      <c r="O128" s="11">
        <v>5</v>
      </c>
      <c r="P128" s="11" t="s">
        <v>48</v>
      </c>
      <c r="Q128" s="11">
        <v>8</v>
      </c>
      <c r="R128" s="11" t="s">
        <v>48</v>
      </c>
      <c r="S128" s="11" t="s">
        <v>48</v>
      </c>
    </row>
    <row r="129" spans="10:19" hidden="1" x14ac:dyDescent="0.25">
      <c r="J129" s="11" t="s">
        <v>211</v>
      </c>
      <c r="K129" s="11" t="s">
        <v>212</v>
      </c>
      <c r="L129" s="11">
        <v>5</v>
      </c>
      <c r="M129" s="11" t="s">
        <v>48</v>
      </c>
      <c r="N129" s="11">
        <v>3</v>
      </c>
      <c r="O129" s="11">
        <v>4</v>
      </c>
      <c r="P129" s="11" t="s">
        <v>48</v>
      </c>
      <c r="Q129" s="11">
        <v>6</v>
      </c>
      <c r="R129" s="11" t="s">
        <v>48</v>
      </c>
      <c r="S129" s="11" t="s">
        <v>48</v>
      </c>
    </row>
    <row r="130" spans="10:19" hidden="1" x14ac:dyDescent="0.25">
      <c r="J130" s="11" t="s">
        <v>17</v>
      </c>
      <c r="K130" s="11" t="s">
        <v>213</v>
      </c>
      <c r="L130" s="11">
        <v>3</v>
      </c>
      <c r="M130" s="11" t="s">
        <v>48</v>
      </c>
      <c r="N130" s="11">
        <v>2</v>
      </c>
      <c r="O130" s="11">
        <v>3</v>
      </c>
      <c r="P130" s="11" t="s">
        <v>48</v>
      </c>
      <c r="Q130" s="11">
        <v>4</v>
      </c>
      <c r="R130" s="11" t="s">
        <v>48</v>
      </c>
      <c r="S130" s="11" t="s">
        <v>48</v>
      </c>
    </row>
    <row r="131" spans="10:19" hidden="1" x14ac:dyDescent="0.25">
      <c r="J131" s="11" t="s">
        <v>18</v>
      </c>
      <c r="K131" s="11" t="s">
        <v>214</v>
      </c>
      <c r="L131" s="11">
        <v>9</v>
      </c>
      <c r="M131" s="11" t="s">
        <v>48</v>
      </c>
      <c r="N131" s="11">
        <v>1</v>
      </c>
      <c r="O131" s="11">
        <v>1</v>
      </c>
      <c r="P131" s="11" t="s">
        <v>48</v>
      </c>
      <c r="Q131" s="11">
        <v>2</v>
      </c>
      <c r="R131" s="11" t="s">
        <v>48</v>
      </c>
      <c r="S131" s="11" t="s">
        <v>48</v>
      </c>
    </row>
    <row r="132" spans="10:19" hidden="1" x14ac:dyDescent="0.25">
      <c r="J132" s="11" t="s">
        <v>215</v>
      </c>
      <c r="K132" s="11" t="s">
        <v>216</v>
      </c>
      <c r="L132" s="11">
        <v>4</v>
      </c>
      <c r="M132" s="11" t="s">
        <v>48</v>
      </c>
      <c r="N132" s="11">
        <v>3</v>
      </c>
      <c r="O132" s="11">
        <v>3</v>
      </c>
      <c r="P132" s="11" t="s">
        <v>48</v>
      </c>
      <c r="Q132" s="11">
        <v>5</v>
      </c>
      <c r="R132" s="11" t="s">
        <v>48</v>
      </c>
      <c r="S132" s="11" t="s">
        <v>48</v>
      </c>
    </row>
    <row r="133" spans="10:19" hidden="1" x14ac:dyDescent="0.25">
      <c r="J133" s="11" t="s">
        <v>217</v>
      </c>
      <c r="K133" s="11" t="s">
        <v>218</v>
      </c>
      <c r="L133" s="11">
        <v>3</v>
      </c>
      <c r="M133" s="11" t="s">
        <v>48</v>
      </c>
      <c r="N133" s="11">
        <v>3</v>
      </c>
      <c r="O133" s="11">
        <v>3</v>
      </c>
      <c r="P133" s="11" t="s">
        <v>48</v>
      </c>
      <c r="Q133" s="11">
        <v>4</v>
      </c>
      <c r="R133" s="11" t="s">
        <v>48</v>
      </c>
      <c r="S133" s="11" t="s">
        <v>48</v>
      </c>
    </row>
    <row r="134" spans="10:19" hidden="1" x14ac:dyDescent="0.25">
      <c r="J134" s="11" t="s">
        <v>219</v>
      </c>
      <c r="K134" s="11" t="s">
        <v>220</v>
      </c>
      <c r="L134" s="11">
        <v>4</v>
      </c>
      <c r="M134" s="11" t="s">
        <v>48</v>
      </c>
      <c r="N134" s="11">
        <v>3</v>
      </c>
      <c r="O134" s="11">
        <v>3</v>
      </c>
      <c r="P134" s="11" t="s">
        <v>48</v>
      </c>
      <c r="Q134" s="11">
        <v>4</v>
      </c>
      <c r="R134" s="11" t="s">
        <v>48</v>
      </c>
      <c r="S134" s="11" t="s">
        <v>48</v>
      </c>
    </row>
    <row r="135" spans="10:19" hidden="1" x14ac:dyDescent="0.25">
      <c r="J135" s="11" t="s">
        <v>19</v>
      </c>
      <c r="K135" s="11" t="s">
        <v>221</v>
      </c>
      <c r="L135" s="11">
        <v>10</v>
      </c>
      <c r="M135" s="11" t="s">
        <v>48</v>
      </c>
      <c r="N135" s="11">
        <v>1</v>
      </c>
      <c r="O135" s="11">
        <v>1</v>
      </c>
      <c r="P135" s="11" t="s">
        <v>48</v>
      </c>
      <c r="Q135" s="11">
        <v>3</v>
      </c>
      <c r="R135" s="11" t="s">
        <v>48</v>
      </c>
      <c r="S135" s="11" t="s">
        <v>48</v>
      </c>
    </row>
    <row r="136" spans="10:19" hidden="1" x14ac:dyDescent="0.25">
      <c r="J136" s="11" t="s">
        <v>222</v>
      </c>
      <c r="K136" s="11" t="s">
        <v>223</v>
      </c>
      <c r="L136" s="11">
        <v>4</v>
      </c>
      <c r="M136" s="11" t="s">
        <v>48</v>
      </c>
      <c r="N136" s="11">
        <v>3</v>
      </c>
      <c r="O136" s="11">
        <v>3</v>
      </c>
      <c r="P136" s="11" t="s">
        <v>48</v>
      </c>
      <c r="Q136" s="11">
        <v>4</v>
      </c>
      <c r="R136" s="11" t="s">
        <v>48</v>
      </c>
      <c r="S136" s="11" t="s">
        <v>48</v>
      </c>
    </row>
    <row r="137" spans="10:19" hidden="1" x14ac:dyDescent="0.25">
      <c r="J137" s="11" t="s">
        <v>20</v>
      </c>
      <c r="K137" s="11" t="s">
        <v>224</v>
      </c>
      <c r="L137" s="11">
        <v>10</v>
      </c>
      <c r="M137" s="11" t="s">
        <v>48</v>
      </c>
      <c r="N137" s="11">
        <v>1</v>
      </c>
      <c r="O137" s="11">
        <v>1</v>
      </c>
      <c r="P137" s="11" t="s">
        <v>48</v>
      </c>
      <c r="Q137" s="11">
        <v>2</v>
      </c>
      <c r="R137" s="11" t="s">
        <v>48</v>
      </c>
      <c r="S137" s="11" t="s">
        <v>48</v>
      </c>
    </row>
    <row r="138" spans="10:19" hidden="1" x14ac:dyDescent="0.25">
      <c r="J138" s="11" t="s">
        <v>225</v>
      </c>
      <c r="K138" s="11" t="s">
        <v>226</v>
      </c>
      <c r="L138" s="11">
        <v>4</v>
      </c>
      <c r="M138" s="11" t="s">
        <v>48</v>
      </c>
      <c r="N138" s="11">
        <v>3</v>
      </c>
      <c r="O138" s="11">
        <v>4</v>
      </c>
      <c r="P138" s="11" t="s">
        <v>48</v>
      </c>
      <c r="Q138" s="11">
        <v>7</v>
      </c>
      <c r="R138" s="11" t="s">
        <v>48</v>
      </c>
      <c r="S138" s="11" t="s">
        <v>55</v>
      </c>
    </row>
    <row r="139" spans="10:19" hidden="1" x14ac:dyDescent="0.25">
      <c r="J139" s="11" t="s">
        <v>21</v>
      </c>
      <c r="K139" s="11" t="s">
        <v>227</v>
      </c>
      <c r="L139" s="11">
        <v>3</v>
      </c>
      <c r="M139" s="11" t="s">
        <v>48</v>
      </c>
      <c r="N139" s="11">
        <v>3</v>
      </c>
      <c r="O139" s="11">
        <v>3</v>
      </c>
      <c r="P139" s="11" t="s">
        <v>48</v>
      </c>
      <c r="Q139" s="11">
        <v>4</v>
      </c>
      <c r="R139" s="11" t="s">
        <v>48</v>
      </c>
      <c r="S139" s="11" t="s">
        <v>48</v>
      </c>
    </row>
    <row r="140" spans="10:19" hidden="1" x14ac:dyDescent="0.25">
      <c r="J140" s="11" t="s">
        <v>228</v>
      </c>
      <c r="K140" s="11" t="s">
        <v>229</v>
      </c>
      <c r="L140" s="11">
        <v>4</v>
      </c>
      <c r="M140" s="11" t="s">
        <v>48</v>
      </c>
      <c r="N140" s="11">
        <v>2</v>
      </c>
      <c r="O140" s="11">
        <v>2</v>
      </c>
      <c r="P140" s="11" t="s">
        <v>48</v>
      </c>
      <c r="Q140" s="11">
        <v>5</v>
      </c>
      <c r="R140" s="11" t="s">
        <v>48</v>
      </c>
      <c r="S140" s="11" t="s">
        <v>48</v>
      </c>
    </row>
    <row r="141" spans="10:19" hidden="1" x14ac:dyDescent="0.25">
      <c r="J141" s="11" t="s">
        <v>230</v>
      </c>
      <c r="K141" s="11" t="s">
        <v>231</v>
      </c>
      <c r="L141" s="11">
        <v>4</v>
      </c>
      <c r="M141" s="11" t="s">
        <v>48</v>
      </c>
      <c r="N141" s="11">
        <v>3</v>
      </c>
      <c r="O141" s="11">
        <v>3</v>
      </c>
      <c r="P141" s="11" t="s">
        <v>48</v>
      </c>
      <c r="Q141" s="11">
        <v>4</v>
      </c>
      <c r="R141" s="11" t="s">
        <v>48</v>
      </c>
      <c r="S141" s="11" t="s">
        <v>48</v>
      </c>
    </row>
    <row r="142" spans="10:19" hidden="1" x14ac:dyDescent="0.25">
      <c r="J142" s="11" t="s">
        <v>232</v>
      </c>
      <c r="K142" s="11" t="s">
        <v>233</v>
      </c>
      <c r="L142" s="11">
        <v>6</v>
      </c>
      <c r="M142" s="11" t="s">
        <v>48</v>
      </c>
      <c r="N142" s="11">
        <v>2</v>
      </c>
      <c r="O142" s="11">
        <v>3</v>
      </c>
      <c r="P142" s="11" t="s">
        <v>48</v>
      </c>
      <c r="Q142" s="11">
        <v>4</v>
      </c>
      <c r="R142" s="11" t="s">
        <v>48</v>
      </c>
      <c r="S142" s="11" t="s">
        <v>48</v>
      </c>
    </row>
    <row r="143" spans="10:19" hidden="1" x14ac:dyDescent="0.25">
      <c r="J143" s="11" t="s">
        <v>234</v>
      </c>
      <c r="K143" s="11" t="s">
        <v>235</v>
      </c>
      <c r="L143" s="11">
        <v>6</v>
      </c>
      <c r="M143" s="11" t="s">
        <v>48</v>
      </c>
      <c r="N143" s="11">
        <v>6</v>
      </c>
      <c r="O143" s="11">
        <v>7</v>
      </c>
      <c r="P143" s="11" t="s">
        <v>48</v>
      </c>
      <c r="Q143" s="11">
        <v>12</v>
      </c>
      <c r="R143" s="11" t="s">
        <v>48</v>
      </c>
      <c r="S143" s="11" t="s">
        <v>55</v>
      </c>
    </row>
    <row r="144" spans="10:19" hidden="1" x14ac:dyDescent="0.25">
      <c r="J144" s="11" t="s">
        <v>236</v>
      </c>
      <c r="K144" s="11" t="s">
        <v>237</v>
      </c>
      <c r="L144" s="11">
        <v>3</v>
      </c>
      <c r="M144" s="11" t="s">
        <v>48</v>
      </c>
      <c r="N144" s="11">
        <v>2</v>
      </c>
      <c r="O144" s="11">
        <v>2</v>
      </c>
      <c r="P144" s="11" t="s">
        <v>48</v>
      </c>
      <c r="Q144" s="11">
        <v>4</v>
      </c>
      <c r="R144" s="11" t="s">
        <v>48</v>
      </c>
      <c r="S144" s="11" t="s">
        <v>48</v>
      </c>
    </row>
    <row r="145" spans="10:19" hidden="1" x14ac:dyDescent="0.25">
      <c r="J145" s="11" t="s">
        <v>238</v>
      </c>
      <c r="K145" s="11" t="s">
        <v>239</v>
      </c>
      <c r="L145" s="11">
        <v>9</v>
      </c>
      <c r="M145" s="11" t="s">
        <v>48</v>
      </c>
      <c r="N145" s="11">
        <v>2</v>
      </c>
      <c r="O145" s="11">
        <v>3</v>
      </c>
      <c r="P145" s="11" t="s">
        <v>48</v>
      </c>
      <c r="Q145" s="11">
        <v>3</v>
      </c>
      <c r="R145" s="11" t="s">
        <v>48</v>
      </c>
      <c r="S145" s="11" t="s">
        <v>48</v>
      </c>
    </row>
    <row r="146" spans="10:19" hidden="1" x14ac:dyDescent="0.25">
      <c r="J146" s="11" t="s">
        <v>240</v>
      </c>
      <c r="K146" s="11" t="s">
        <v>241</v>
      </c>
      <c r="L146" s="11">
        <v>4</v>
      </c>
      <c r="M146" s="11" t="s">
        <v>48</v>
      </c>
      <c r="N146" s="11">
        <v>2</v>
      </c>
      <c r="O146" s="11">
        <v>2</v>
      </c>
      <c r="P146" s="11" t="s">
        <v>48</v>
      </c>
      <c r="Q146" s="11">
        <v>5</v>
      </c>
      <c r="R146" s="11" t="s">
        <v>48</v>
      </c>
      <c r="S146" s="11" t="s">
        <v>48</v>
      </c>
    </row>
    <row r="147" spans="10:19" hidden="1" x14ac:dyDescent="0.25">
      <c r="J147" s="11" t="s">
        <v>242</v>
      </c>
      <c r="K147" s="11" t="s">
        <v>243</v>
      </c>
      <c r="L147" s="11">
        <v>4</v>
      </c>
      <c r="M147" s="11" t="s">
        <v>48</v>
      </c>
      <c r="N147" s="11">
        <v>4</v>
      </c>
      <c r="O147" s="11">
        <v>5</v>
      </c>
      <c r="P147" s="11" t="s">
        <v>48</v>
      </c>
      <c r="Q147" s="11">
        <v>5</v>
      </c>
      <c r="R147" s="11" t="s">
        <v>48</v>
      </c>
      <c r="S147" s="11" t="s">
        <v>48</v>
      </c>
    </row>
    <row r="148" spans="10:19" hidden="1" x14ac:dyDescent="0.25">
      <c r="J148" s="11" t="s">
        <v>244</v>
      </c>
      <c r="K148" s="11" t="s">
        <v>245</v>
      </c>
      <c r="L148" s="11">
        <v>3</v>
      </c>
      <c r="M148" s="11" t="s">
        <v>48</v>
      </c>
      <c r="N148" s="11">
        <v>3</v>
      </c>
      <c r="O148" s="11">
        <v>3</v>
      </c>
      <c r="P148" s="11" t="s">
        <v>48</v>
      </c>
      <c r="Q148" s="11">
        <v>4</v>
      </c>
      <c r="R148" s="11" t="s">
        <v>48</v>
      </c>
      <c r="S148" s="11" t="s">
        <v>48</v>
      </c>
    </row>
    <row r="149" spans="10:19" hidden="1" x14ac:dyDescent="0.25">
      <c r="J149" s="11" t="s">
        <v>246</v>
      </c>
      <c r="K149" s="11" t="s">
        <v>247</v>
      </c>
      <c r="L149" s="11">
        <v>9</v>
      </c>
      <c r="M149" s="11" t="s">
        <v>48</v>
      </c>
      <c r="N149" s="11">
        <v>1</v>
      </c>
      <c r="O149" s="11">
        <v>1</v>
      </c>
      <c r="P149" s="11" t="s">
        <v>48</v>
      </c>
      <c r="Q149" s="11">
        <v>3</v>
      </c>
      <c r="R149" s="11" t="s">
        <v>48</v>
      </c>
      <c r="S149" s="11" t="s">
        <v>48</v>
      </c>
    </row>
    <row r="150" spans="10:19" hidden="1" x14ac:dyDescent="0.25">
      <c r="J150" s="11" t="s">
        <v>248</v>
      </c>
      <c r="K150" s="11" t="s">
        <v>249</v>
      </c>
      <c r="L150" s="11">
        <v>4</v>
      </c>
      <c r="M150" s="11" t="s">
        <v>48</v>
      </c>
      <c r="N150" s="11">
        <v>2</v>
      </c>
      <c r="O150" s="11">
        <v>2</v>
      </c>
      <c r="P150" s="11" t="s">
        <v>48</v>
      </c>
      <c r="Q150" s="11">
        <v>5</v>
      </c>
      <c r="R150" s="11" t="s">
        <v>48</v>
      </c>
      <c r="S150" s="11" t="s">
        <v>48</v>
      </c>
    </row>
    <row r="151" spans="10:19" hidden="1" x14ac:dyDescent="0.25">
      <c r="J151" s="11" t="s">
        <v>250</v>
      </c>
      <c r="K151" s="11" t="s">
        <v>251</v>
      </c>
      <c r="L151" s="11">
        <v>6</v>
      </c>
      <c r="M151" s="11" t="s">
        <v>48</v>
      </c>
      <c r="N151" s="11">
        <v>3</v>
      </c>
      <c r="O151" s="11">
        <v>4</v>
      </c>
      <c r="P151" s="11" t="s">
        <v>48</v>
      </c>
      <c r="Q151" s="11">
        <v>5</v>
      </c>
      <c r="R151" s="11" t="s">
        <v>48</v>
      </c>
      <c r="S151" s="11" t="s">
        <v>48</v>
      </c>
    </row>
    <row r="152" spans="10:19" hidden="1" x14ac:dyDescent="0.25">
      <c r="J152" s="11" t="s">
        <v>252</v>
      </c>
      <c r="K152" s="11" t="s">
        <v>253</v>
      </c>
      <c r="L152" s="11">
        <v>6</v>
      </c>
      <c r="M152" s="11" t="s">
        <v>48</v>
      </c>
      <c r="N152" s="11">
        <v>4</v>
      </c>
      <c r="O152" s="11">
        <v>4</v>
      </c>
      <c r="P152" s="11" t="s">
        <v>48</v>
      </c>
      <c r="Q152" s="11">
        <v>6</v>
      </c>
      <c r="R152" s="11" t="s">
        <v>48</v>
      </c>
      <c r="S152" s="11" t="s">
        <v>48</v>
      </c>
    </row>
    <row r="153" spans="10:19" hidden="1" x14ac:dyDescent="0.25">
      <c r="J153" s="11" t="s">
        <v>254</v>
      </c>
      <c r="K153" s="11" t="s">
        <v>255</v>
      </c>
      <c r="L153" s="11">
        <v>4</v>
      </c>
      <c r="M153" s="11" t="s">
        <v>48</v>
      </c>
      <c r="N153" s="11">
        <v>4</v>
      </c>
      <c r="O153" s="11">
        <v>5</v>
      </c>
      <c r="P153" s="11" t="s">
        <v>48</v>
      </c>
      <c r="Q153" s="11">
        <v>7</v>
      </c>
      <c r="R153" s="11" t="s">
        <v>48</v>
      </c>
      <c r="S153" s="11" t="s">
        <v>48</v>
      </c>
    </row>
    <row r="154" spans="10:19" hidden="1" x14ac:dyDescent="0.25">
      <c r="J154" s="11" t="s">
        <v>256</v>
      </c>
      <c r="K154" s="11" t="s">
        <v>257</v>
      </c>
      <c r="L154" s="11">
        <v>8</v>
      </c>
      <c r="M154" s="11" t="s">
        <v>48</v>
      </c>
      <c r="N154" s="11">
        <v>1</v>
      </c>
      <c r="O154" s="11">
        <v>1</v>
      </c>
      <c r="P154" s="11" t="s">
        <v>48</v>
      </c>
      <c r="Q154" s="11">
        <v>2</v>
      </c>
      <c r="R154" s="11" t="s">
        <v>48</v>
      </c>
      <c r="S154" s="11" t="s">
        <v>48</v>
      </c>
    </row>
    <row r="155" spans="10:19" hidden="1" x14ac:dyDescent="0.25">
      <c r="J155" s="11" t="s">
        <v>22</v>
      </c>
      <c r="K155" s="11" t="s">
        <v>258</v>
      </c>
      <c r="L155" s="11">
        <v>9</v>
      </c>
      <c r="M155" s="11" t="s">
        <v>48</v>
      </c>
      <c r="N155" s="11">
        <v>1</v>
      </c>
      <c r="O155" s="11">
        <v>1</v>
      </c>
      <c r="P155" s="11" t="s">
        <v>48</v>
      </c>
      <c r="Q155" s="11">
        <v>3</v>
      </c>
      <c r="R155" s="11" t="s">
        <v>48</v>
      </c>
      <c r="S155" s="11" t="s">
        <v>48</v>
      </c>
    </row>
    <row r="156" spans="10:19" hidden="1" x14ac:dyDescent="0.25">
      <c r="J156" s="11" t="s">
        <v>259</v>
      </c>
      <c r="K156" s="11" t="s">
        <v>260</v>
      </c>
      <c r="L156" s="11">
        <v>7</v>
      </c>
      <c r="M156" s="11" t="s">
        <v>48</v>
      </c>
      <c r="N156" s="11">
        <v>1</v>
      </c>
      <c r="O156" s="11">
        <v>1</v>
      </c>
      <c r="P156" s="11" t="s">
        <v>48</v>
      </c>
      <c r="Q156" s="11">
        <v>2</v>
      </c>
      <c r="R156" s="11" t="s">
        <v>48</v>
      </c>
      <c r="S156" s="11" t="s">
        <v>48</v>
      </c>
    </row>
    <row r="157" spans="10:19" hidden="1" x14ac:dyDescent="0.25">
      <c r="J157" s="11" t="s">
        <v>261</v>
      </c>
      <c r="K157" s="11" t="s">
        <v>262</v>
      </c>
      <c r="L157" s="11">
        <v>3</v>
      </c>
      <c r="M157" s="11" t="s">
        <v>48</v>
      </c>
      <c r="N157" s="11">
        <v>3</v>
      </c>
      <c r="O157" s="11">
        <v>4</v>
      </c>
      <c r="P157" s="11" t="s">
        <v>48</v>
      </c>
      <c r="Q157" s="11">
        <v>5</v>
      </c>
      <c r="R157" s="11" t="s">
        <v>48</v>
      </c>
      <c r="S157" s="11" t="s">
        <v>55</v>
      </c>
    </row>
    <row r="158" spans="10:19" hidden="1" x14ac:dyDescent="0.25">
      <c r="J158" s="11" t="s">
        <v>263</v>
      </c>
      <c r="K158" s="11" t="s">
        <v>264</v>
      </c>
      <c r="L158" s="11">
        <v>9</v>
      </c>
      <c r="M158" s="11" t="s">
        <v>48</v>
      </c>
      <c r="N158" s="11">
        <v>2</v>
      </c>
      <c r="O158" s="11">
        <v>3</v>
      </c>
      <c r="P158" s="11" t="s">
        <v>48</v>
      </c>
      <c r="Q158" s="11">
        <v>8</v>
      </c>
      <c r="R158" s="11" t="s">
        <v>48</v>
      </c>
      <c r="S158" s="11" t="s">
        <v>48</v>
      </c>
    </row>
    <row r="159" spans="10:19" hidden="1" x14ac:dyDescent="0.25">
      <c r="J159" s="11" t="s">
        <v>265</v>
      </c>
      <c r="K159" s="11" t="s">
        <v>266</v>
      </c>
      <c r="L159" s="11">
        <v>6</v>
      </c>
      <c r="M159" s="11" t="s">
        <v>48</v>
      </c>
      <c r="N159" s="11">
        <v>3</v>
      </c>
      <c r="O159" s="11">
        <v>3</v>
      </c>
      <c r="P159" s="11" t="s">
        <v>48</v>
      </c>
      <c r="Q159" s="11">
        <v>6</v>
      </c>
      <c r="R159" s="11" t="s">
        <v>48</v>
      </c>
      <c r="S159" s="11" t="s">
        <v>48</v>
      </c>
    </row>
    <row r="160" spans="10:19" hidden="1" x14ac:dyDescent="0.25">
      <c r="J160" s="11" t="s">
        <v>267</v>
      </c>
      <c r="K160" s="11" t="s">
        <v>268</v>
      </c>
      <c r="L160" s="11">
        <v>6</v>
      </c>
      <c r="M160" s="11" t="s">
        <v>48</v>
      </c>
      <c r="N160" s="11">
        <v>4</v>
      </c>
      <c r="O160" s="11">
        <v>4</v>
      </c>
      <c r="P160" s="11" t="s">
        <v>48</v>
      </c>
      <c r="Q160" s="11">
        <v>6</v>
      </c>
      <c r="R160" s="11" t="s">
        <v>48</v>
      </c>
      <c r="S160" s="11" t="s">
        <v>48</v>
      </c>
    </row>
    <row r="161" spans="10:19" hidden="1" x14ac:dyDescent="0.25">
      <c r="J161" s="11" t="s">
        <v>269</v>
      </c>
      <c r="K161" s="11" t="s">
        <v>270</v>
      </c>
      <c r="L161" s="11">
        <v>3</v>
      </c>
      <c r="M161" s="11" t="s">
        <v>48</v>
      </c>
      <c r="N161" s="11">
        <v>3</v>
      </c>
      <c r="O161" s="11">
        <v>3</v>
      </c>
      <c r="P161" s="11" t="s">
        <v>48</v>
      </c>
      <c r="Q161" s="11">
        <v>3</v>
      </c>
      <c r="R161" s="11" t="s">
        <v>48</v>
      </c>
      <c r="S161" s="11" t="s">
        <v>48</v>
      </c>
    </row>
    <row r="162" spans="10:19" hidden="1" x14ac:dyDescent="0.25">
      <c r="J162" s="11" t="s">
        <v>271</v>
      </c>
      <c r="K162" s="11" t="s">
        <v>272</v>
      </c>
      <c r="L162" s="11">
        <v>4</v>
      </c>
      <c r="M162" s="11" t="s">
        <v>48</v>
      </c>
      <c r="N162" s="11">
        <v>3</v>
      </c>
      <c r="O162" s="11">
        <v>4</v>
      </c>
      <c r="P162" s="11" t="s">
        <v>48</v>
      </c>
      <c r="Q162" s="11">
        <v>6</v>
      </c>
      <c r="R162" s="11" t="s">
        <v>48</v>
      </c>
      <c r="S162" s="11" t="s">
        <v>48</v>
      </c>
    </row>
    <row r="163" spans="10:19" hidden="1" x14ac:dyDescent="0.25">
      <c r="J163" s="11" t="s">
        <v>273</v>
      </c>
      <c r="K163" s="11" t="s">
        <v>274</v>
      </c>
      <c r="L163" s="11">
        <v>6</v>
      </c>
      <c r="M163" s="11" t="s">
        <v>48</v>
      </c>
      <c r="N163" s="11">
        <v>2</v>
      </c>
      <c r="O163" s="11">
        <v>3</v>
      </c>
      <c r="P163" s="11" t="s">
        <v>48</v>
      </c>
      <c r="Q163" s="11">
        <v>4</v>
      </c>
      <c r="R163" s="11" t="s">
        <v>48</v>
      </c>
      <c r="S163" s="11" t="s">
        <v>48</v>
      </c>
    </row>
    <row r="164" spans="10:19" hidden="1" x14ac:dyDescent="0.25">
      <c r="J164" s="11" t="s">
        <v>275</v>
      </c>
      <c r="K164" s="11" t="s">
        <v>276</v>
      </c>
      <c r="L164" s="11">
        <v>4</v>
      </c>
      <c r="M164" s="11" t="s">
        <v>48</v>
      </c>
      <c r="N164" s="11">
        <v>1</v>
      </c>
      <c r="O164" s="11">
        <v>1</v>
      </c>
      <c r="P164" s="11" t="s">
        <v>48</v>
      </c>
      <c r="Q164" s="11">
        <v>4</v>
      </c>
      <c r="R164" s="11" t="s">
        <v>48</v>
      </c>
      <c r="S164" s="11" t="s">
        <v>48</v>
      </c>
    </row>
    <row r="165" spans="10:19" hidden="1" x14ac:dyDescent="0.25">
      <c r="J165" s="11" t="s">
        <v>277</v>
      </c>
      <c r="K165" s="11" t="s">
        <v>278</v>
      </c>
      <c r="L165" s="11">
        <v>6</v>
      </c>
      <c r="M165" s="11" t="s">
        <v>48</v>
      </c>
      <c r="N165" s="11">
        <v>8</v>
      </c>
      <c r="O165" s="11">
        <v>10</v>
      </c>
      <c r="P165" s="11" t="s">
        <v>48</v>
      </c>
      <c r="Q165" s="11">
        <v>10</v>
      </c>
      <c r="R165" s="11" t="s">
        <v>48</v>
      </c>
      <c r="S165" s="11" t="s">
        <v>48</v>
      </c>
    </row>
    <row r="166" spans="10:19" hidden="1" x14ac:dyDescent="0.25">
      <c r="J166" s="11" t="s">
        <v>279</v>
      </c>
      <c r="K166" s="11" t="s">
        <v>280</v>
      </c>
      <c r="L166" s="11">
        <v>4</v>
      </c>
      <c r="M166" s="11" t="s">
        <v>48</v>
      </c>
      <c r="N166" s="11">
        <v>3</v>
      </c>
      <c r="O166" s="11">
        <v>3</v>
      </c>
      <c r="P166" s="11" t="s">
        <v>48</v>
      </c>
      <c r="Q166" s="11">
        <v>4</v>
      </c>
      <c r="R166" s="11" t="s">
        <v>48</v>
      </c>
      <c r="S166" s="11" t="s">
        <v>48</v>
      </c>
    </row>
    <row r="167" spans="10:19" hidden="1" x14ac:dyDescent="0.25">
      <c r="J167" s="11" t="s">
        <v>281</v>
      </c>
      <c r="K167" s="11" t="s">
        <v>282</v>
      </c>
      <c r="L167" s="11">
        <v>6</v>
      </c>
      <c r="M167" s="11" t="s">
        <v>48</v>
      </c>
      <c r="N167" s="11">
        <v>5</v>
      </c>
      <c r="O167" s="11">
        <v>5</v>
      </c>
      <c r="P167" s="11" t="s">
        <v>48</v>
      </c>
      <c r="Q167" s="11">
        <v>5</v>
      </c>
      <c r="R167" s="11" t="s">
        <v>48</v>
      </c>
      <c r="S167" s="11" t="s">
        <v>48</v>
      </c>
    </row>
    <row r="168" spans="10:19" hidden="1" x14ac:dyDescent="0.25">
      <c r="J168" s="11" t="s">
        <v>283</v>
      </c>
      <c r="K168" s="11" t="s">
        <v>284</v>
      </c>
      <c r="L168" s="11">
        <v>6</v>
      </c>
      <c r="M168" s="11" t="s">
        <v>48</v>
      </c>
      <c r="N168" s="11">
        <v>3</v>
      </c>
      <c r="O168" s="11">
        <v>3</v>
      </c>
      <c r="P168" s="11" t="s">
        <v>48</v>
      </c>
      <c r="Q168" s="11">
        <v>5</v>
      </c>
      <c r="R168" s="11" t="s">
        <v>48</v>
      </c>
      <c r="S168" s="11" t="s">
        <v>48</v>
      </c>
    </row>
    <row r="169" spans="10:19" hidden="1" x14ac:dyDescent="0.25">
      <c r="J169" s="11" t="s">
        <v>285</v>
      </c>
      <c r="K169" s="11" t="s">
        <v>286</v>
      </c>
      <c r="L169" s="11">
        <v>6</v>
      </c>
      <c r="M169" s="11" t="s">
        <v>48</v>
      </c>
      <c r="N169" s="11">
        <v>3</v>
      </c>
      <c r="O169" s="11">
        <v>3</v>
      </c>
      <c r="P169" s="11" t="s">
        <v>48</v>
      </c>
      <c r="Q169" s="11">
        <v>4</v>
      </c>
      <c r="R169" s="11" t="s">
        <v>48</v>
      </c>
      <c r="S169" s="11" t="s">
        <v>48</v>
      </c>
    </row>
    <row r="170" spans="10:19" hidden="1" x14ac:dyDescent="0.25">
      <c r="J170" s="11" t="s">
        <v>287</v>
      </c>
      <c r="K170" s="11" t="s">
        <v>288</v>
      </c>
      <c r="L170" s="11">
        <v>2</v>
      </c>
      <c r="M170" s="11" t="s">
        <v>48</v>
      </c>
      <c r="N170" s="11"/>
      <c r="O170" s="11"/>
      <c r="P170" s="11" t="s">
        <v>48</v>
      </c>
      <c r="Q170" s="11"/>
      <c r="R170" s="11" t="s">
        <v>48</v>
      </c>
      <c r="S170" s="11" t="s">
        <v>48</v>
      </c>
    </row>
    <row r="171" spans="10:19" hidden="1" x14ac:dyDescent="0.25">
      <c r="J171" s="11" t="s">
        <v>289</v>
      </c>
      <c r="K171" s="11" t="s">
        <v>290</v>
      </c>
      <c r="L171" s="11">
        <v>6</v>
      </c>
      <c r="M171" s="11" t="s">
        <v>48</v>
      </c>
      <c r="N171" s="11">
        <v>8</v>
      </c>
      <c r="O171" s="11">
        <v>9</v>
      </c>
      <c r="P171" s="11" t="s">
        <v>48</v>
      </c>
      <c r="Q171" s="11">
        <v>9</v>
      </c>
      <c r="R171" s="11" t="s">
        <v>48</v>
      </c>
      <c r="S171" s="11" t="s">
        <v>48</v>
      </c>
    </row>
    <row r="172" spans="10:19" hidden="1" x14ac:dyDescent="0.25">
      <c r="J172" s="11" t="s">
        <v>291</v>
      </c>
      <c r="K172" s="11" t="s">
        <v>292</v>
      </c>
      <c r="L172" s="11">
        <v>9</v>
      </c>
      <c r="M172" s="11" t="s">
        <v>48</v>
      </c>
      <c r="N172" s="11">
        <v>2</v>
      </c>
      <c r="O172" s="11">
        <v>3</v>
      </c>
      <c r="P172" s="11" t="s">
        <v>48</v>
      </c>
      <c r="Q172" s="11">
        <v>7</v>
      </c>
      <c r="R172" s="11" t="s">
        <v>48</v>
      </c>
      <c r="S172" s="11" t="s">
        <v>48</v>
      </c>
    </row>
    <row r="173" spans="10:19" hidden="1" x14ac:dyDescent="0.25">
      <c r="J173" s="11" t="s">
        <v>293</v>
      </c>
      <c r="K173" s="11" t="s">
        <v>294</v>
      </c>
      <c r="L173" s="11">
        <v>7</v>
      </c>
      <c r="M173" s="11" t="s">
        <v>48</v>
      </c>
      <c r="N173" s="11">
        <v>1</v>
      </c>
      <c r="O173" s="11">
        <v>1</v>
      </c>
      <c r="P173" s="11" t="s">
        <v>48</v>
      </c>
      <c r="Q173" s="11">
        <v>2</v>
      </c>
      <c r="R173" s="11" t="s">
        <v>48</v>
      </c>
      <c r="S173" s="11" t="s">
        <v>48</v>
      </c>
    </row>
    <row r="174" spans="10:19" hidden="1" x14ac:dyDescent="0.25">
      <c r="J174" s="11" t="s">
        <v>295</v>
      </c>
      <c r="K174" s="11" t="s">
        <v>296</v>
      </c>
      <c r="L174" s="11">
        <v>6</v>
      </c>
      <c r="M174" s="11" t="s">
        <v>48</v>
      </c>
      <c r="N174" s="11">
        <v>4</v>
      </c>
      <c r="O174" s="11">
        <v>4</v>
      </c>
      <c r="P174" s="11" t="s">
        <v>48</v>
      </c>
      <c r="Q174" s="11">
        <v>5</v>
      </c>
      <c r="R174" s="11" t="s">
        <v>48</v>
      </c>
      <c r="S174" s="11" t="s">
        <v>48</v>
      </c>
    </row>
    <row r="175" spans="10:19" hidden="1" x14ac:dyDescent="0.25">
      <c r="J175" s="11" t="s">
        <v>297</v>
      </c>
      <c r="K175" s="11" t="s">
        <v>298</v>
      </c>
      <c r="L175" s="11">
        <v>9</v>
      </c>
      <c r="M175" s="11" t="s">
        <v>48</v>
      </c>
      <c r="N175" s="11">
        <v>2</v>
      </c>
      <c r="O175" s="11">
        <v>3</v>
      </c>
      <c r="P175" s="11" t="s">
        <v>48</v>
      </c>
      <c r="Q175" s="11">
        <v>3</v>
      </c>
      <c r="R175" s="11" t="s">
        <v>48</v>
      </c>
      <c r="S175" s="11" t="s">
        <v>48</v>
      </c>
    </row>
    <row r="176" spans="10:19" hidden="1" x14ac:dyDescent="0.25">
      <c r="J176" s="11" t="s">
        <v>299</v>
      </c>
      <c r="K176" s="11" t="s">
        <v>300</v>
      </c>
      <c r="L176" s="11">
        <v>4</v>
      </c>
      <c r="M176" s="11" t="s">
        <v>48</v>
      </c>
      <c r="N176" s="11">
        <v>5</v>
      </c>
      <c r="O176" s="11">
        <v>5</v>
      </c>
      <c r="P176" s="11" t="s">
        <v>48</v>
      </c>
      <c r="Q176" s="11">
        <v>5</v>
      </c>
      <c r="R176" s="11" t="s">
        <v>48</v>
      </c>
      <c r="S176" s="11" t="s">
        <v>55</v>
      </c>
    </row>
    <row r="177" spans="10:19" hidden="1" x14ac:dyDescent="0.25">
      <c r="J177" s="11" t="s">
        <v>301</v>
      </c>
      <c r="K177" s="11" t="s">
        <v>302</v>
      </c>
      <c r="L177" s="11">
        <v>6</v>
      </c>
      <c r="M177" s="11" t="s">
        <v>48</v>
      </c>
      <c r="N177" s="11">
        <v>2</v>
      </c>
      <c r="O177" s="11">
        <v>2</v>
      </c>
      <c r="P177" s="11" t="s">
        <v>48</v>
      </c>
      <c r="Q177" s="11">
        <v>5</v>
      </c>
      <c r="R177" s="11" t="s">
        <v>48</v>
      </c>
      <c r="S177" s="11" t="s">
        <v>48</v>
      </c>
    </row>
    <row r="178" spans="10:19" hidden="1" x14ac:dyDescent="0.25">
      <c r="J178" s="11" t="s">
        <v>303</v>
      </c>
      <c r="K178" s="11" t="s">
        <v>304</v>
      </c>
      <c r="L178" s="11">
        <v>6</v>
      </c>
      <c r="M178" s="11" t="s">
        <v>48</v>
      </c>
      <c r="N178" s="11">
        <v>4</v>
      </c>
      <c r="O178" s="11">
        <v>4</v>
      </c>
      <c r="P178" s="11" t="s">
        <v>48</v>
      </c>
      <c r="Q178" s="11">
        <v>6</v>
      </c>
      <c r="R178" s="11" t="s">
        <v>48</v>
      </c>
      <c r="S178" s="11" t="s">
        <v>48</v>
      </c>
    </row>
    <row r="179" spans="10:19" hidden="1" x14ac:dyDescent="0.25">
      <c r="J179" s="11" t="s">
        <v>305</v>
      </c>
      <c r="K179" s="11" t="s">
        <v>306</v>
      </c>
      <c r="L179" s="11">
        <v>3</v>
      </c>
      <c r="M179" s="11" t="s">
        <v>48</v>
      </c>
      <c r="N179" s="11">
        <v>3</v>
      </c>
      <c r="O179" s="11">
        <v>3</v>
      </c>
      <c r="P179" s="11" t="s">
        <v>48</v>
      </c>
      <c r="Q179" s="11">
        <v>6</v>
      </c>
      <c r="R179" s="11" t="s">
        <v>48</v>
      </c>
      <c r="S179" s="11" t="s">
        <v>48</v>
      </c>
    </row>
    <row r="180" spans="10:19" hidden="1" x14ac:dyDescent="0.25">
      <c r="J180" s="11" t="s">
        <v>307</v>
      </c>
      <c r="K180" s="11" t="s">
        <v>308</v>
      </c>
      <c r="L180" s="11">
        <v>6</v>
      </c>
      <c r="M180" s="11" t="s">
        <v>48</v>
      </c>
      <c r="N180" s="11">
        <v>5</v>
      </c>
      <c r="O180" s="11">
        <v>5</v>
      </c>
      <c r="P180" s="11" t="s">
        <v>48</v>
      </c>
      <c r="Q180" s="11">
        <v>7</v>
      </c>
      <c r="R180" s="11" t="s">
        <v>48</v>
      </c>
      <c r="S180" s="11" t="s">
        <v>48</v>
      </c>
    </row>
    <row r="181" spans="10:19" hidden="1" x14ac:dyDescent="0.25">
      <c r="J181" s="11" t="s">
        <v>311</v>
      </c>
      <c r="K181" s="11" t="s">
        <v>312</v>
      </c>
      <c r="L181" s="11">
        <v>6</v>
      </c>
      <c r="M181" s="11" t="s">
        <v>48</v>
      </c>
      <c r="N181" s="11">
        <v>6</v>
      </c>
      <c r="O181" s="11">
        <v>6</v>
      </c>
      <c r="P181" s="11" t="s">
        <v>48</v>
      </c>
      <c r="Q181" s="11">
        <v>11</v>
      </c>
      <c r="R181" s="11" t="s">
        <v>48</v>
      </c>
      <c r="S181" s="11" t="s">
        <v>55</v>
      </c>
    </row>
    <row r="182" spans="10:19" hidden="1" x14ac:dyDescent="0.25">
      <c r="J182" s="11" t="s">
        <v>313</v>
      </c>
      <c r="K182" s="11" t="s">
        <v>314</v>
      </c>
      <c r="L182" s="11">
        <v>4</v>
      </c>
      <c r="M182" s="11" t="s">
        <v>48</v>
      </c>
      <c r="N182" s="11">
        <v>4</v>
      </c>
      <c r="O182" s="11">
        <v>5</v>
      </c>
      <c r="P182" s="11" t="s">
        <v>48</v>
      </c>
      <c r="Q182" s="11">
        <v>6</v>
      </c>
      <c r="R182" s="11" t="s">
        <v>48</v>
      </c>
      <c r="S182" s="11" t="s">
        <v>48</v>
      </c>
    </row>
    <row r="183" spans="10:19" hidden="1" x14ac:dyDescent="0.25">
      <c r="J183" s="11" t="s">
        <v>23</v>
      </c>
      <c r="K183" s="11" t="s">
        <v>315</v>
      </c>
      <c r="L183" s="11">
        <v>7</v>
      </c>
      <c r="M183" s="11" t="s">
        <v>48</v>
      </c>
      <c r="N183" s="11">
        <v>1</v>
      </c>
      <c r="O183" s="11">
        <v>1</v>
      </c>
      <c r="P183" s="11" t="s">
        <v>48</v>
      </c>
      <c r="Q183" s="11">
        <v>2</v>
      </c>
      <c r="R183" s="11" t="s">
        <v>48</v>
      </c>
      <c r="S183" s="11" t="s">
        <v>48</v>
      </c>
    </row>
    <row r="184" spans="10:19" hidden="1" x14ac:dyDescent="0.25">
      <c r="J184" s="11" t="s">
        <v>316</v>
      </c>
      <c r="K184" s="11" t="s">
        <v>317</v>
      </c>
      <c r="L184" s="11">
        <v>6</v>
      </c>
      <c r="M184" s="11" t="s">
        <v>48</v>
      </c>
      <c r="N184" s="11">
        <v>5</v>
      </c>
      <c r="O184" s="11">
        <v>6</v>
      </c>
      <c r="P184" s="11" t="s">
        <v>48</v>
      </c>
      <c r="Q184" s="11">
        <v>6</v>
      </c>
      <c r="R184" s="11" t="s">
        <v>48</v>
      </c>
      <c r="S184" s="11" t="s">
        <v>48</v>
      </c>
    </row>
    <row r="185" spans="10:19" hidden="1" x14ac:dyDescent="0.25">
      <c r="J185" s="11" t="s">
        <v>318</v>
      </c>
      <c r="K185" s="11" t="s">
        <v>319</v>
      </c>
      <c r="L185" s="11">
        <v>4</v>
      </c>
      <c r="M185" s="11" t="s">
        <v>48</v>
      </c>
      <c r="N185" s="11">
        <v>4</v>
      </c>
      <c r="O185" s="11">
        <v>4</v>
      </c>
      <c r="P185" s="11" t="s">
        <v>48</v>
      </c>
      <c r="Q185" s="11">
        <v>5</v>
      </c>
      <c r="R185" s="11" t="s">
        <v>48</v>
      </c>
      <c r="S185" s="11" t="s">
        <v>48</v>
      </c>
    </row>
    <row r="186" spans="10:19" hidden="1" x14ac:dyDescent="0.25">
      <c r="J186" s="11" t="s">
        <v>320</v>
      </c>
      <c r="K186" s="11" t="s">
        <v>321</v>
      </c>
      <c r="L186" s="11">
        <v>5</v>
      </c>
      <c r="M186" s="11" t="s">
        <v>48</v>
      </c>
      <c r="N186" s="11">
        <v>3</v>
      </c>
      <c r="O186" s="11">
        <v>4</v>
      </c>
      <c r="P186" s="11" t="s">
        <v>48</v>
      </c>
      <c r="Q186" s="11">
        <v>5</v>
      </c>
      <c r="R186" s="11" t="s">
        <v>48</v>
      </c>
      <c r="S186" s="11" t="s">
        <v>48</v>
      </c>
    </row>
    <row r="187" spans="10:19" hidden="1" x14ac:dyDescent="0.25">
      <c r="J187" s="11" t="s">
        <v>322</v>
      </c>
      <c r="K187" s="11" t="s">
        <v>323</v>
      </c>
      <c r="L187" s="11">
        <v>6</v>
      </c>
      <c r="M187" s="11" t="s">
        <v>48</v>
      </c>
      <c r="N187" s="11">
        <v>4</v>
      </c>
      <c r="O187" s="11">
        <v>5</v>
      </c>
      <c r="P187" s="11" t="s">
        <v>48</v>
      </c>
      <c r="Q187" s="11">
        <v>5</v>
      </c>
      <c r="R187" s="11" t="s">
        <v>48</v>
      </c>
      <c r="S187" s="11" t="s">
        <v>48</v>
      </c>
    </row>
    <row r="188" spans="10:19" hidden="1" x14ac:dyDescent="0.25">
      <c r="J188" s="11" t="s">
        <v>324</v>
      </c>
      <c r="K188" s="11" t="s">
        <v>325</v>
      </c>
      <c r="L188" s="11">
        <v>6</v>
      </c>
      <c r="M188" s="11" t="s">
        <v>48</v>
      </c>
      <c r="N188" s="11">
        <v>4</v>
      </c>
      <c r="O188" s="11">
        <v>4</v>
      </c>
      <c r="P188" s="11" t="s">
        <v>48</v>
      </c>
      <c r="Q188" s="11">
        <v>8</v>
      </c>
      <c r="R188" s="11" t="s">
        <v>48</v>
      </c>
      <c r="S188" s="11" t="s">
        <v>48</v>
      </c>
    </row>
    <row r="189" spans="10:19" hidden="1" x14ac:dyDescent="0.25">
      <c r="J189" s="11" t="s">
        <v>326</v>
      </c>
      <c r="K189" s="11" t="s">
        <v>327</v>
      </c>
      <c r="L189" s="11">
        <v>6</v>
      </c>
      <c r="M189" s="11" t="s">
        <v>48</v>
      </c>
      <c r="N189" s="11">
        <v>5</v>
      </c>
      <c r="O189" s="11">
        <v>6</v>
      </c>
      <c r="P189" s="11" t="s">
        <v>48</v>
      </c>
      <c r="Q189" s="11">
        <v>6</v>
      </c>
      <c r="R189" s="11" t="s">
        <v>48</v>
      </c>
      <c r="S189" s="11" t="s">
        <v>55</v>
      </c>
    </row>
    <row r="190" spans="10:19" hidden="1" x14ac:dyDescent="0.25">
      <c r="J190" s="11" t="s">
        <v>328</v>
      </c>
      <c r="K190" s="11" t="s">
        <v>329</v>
      </c>
      <c r="L190" s="11">
        <v>6</v>
      </c>
      <c r="M190" s="11" t="s">
        <v>48</v>
      </c>
      <c r="N190" s="11">
        <v>5</v>
      </c>
      <c r="O190" s="11">
        <v>5</v>
      </c>
      <c r="P190" s="11" t="s">
        <v>48</v>
      </c>
      <c r="Q190" s="11">
        <v>9</v>
      </c>
      <c r="R190" s="11" t="s">
        <v>48</v>
      </c>
      <c r="S190" s="11" t="s">
        <v>48</v>
      </c>
    </row>
    <row r="191" spans="10:19" hidden="1" x14ac:dyDescent="0.25">
      <c r="J191" s="11" t="s">
        <v>24</v>
      </c>
      <c r="K191" s="11" t="s">
        <v>330</v>
      </c>
      <c r="L191" s="11">
        <v>8</v>
      </c>
      <c r="M191" s="11" t="s">
        <v>48</v>
      </c>
      <c r="N191" s="11">
        <v>1</v>
      </c>
      <c r="O191" s="11">
        <v>1</v>
      </c>
      <c r="P191" s="11" t="s">
        <v>48</v>
      </c>
      <c r="Q191" s="11">
        <v>2</v>
      </c>
      <c r="R191" s="11" t="s">
        <v>48</v>
      </c>
      <c r="S191" s="11" t="s">
        <v>48</v>
      </c>
    </row>
    <row r="192" spans="10:19" hidden="1" x14ac:dyDescent="0.25">
      <c r="J192" s="11" t="s">
        <v>331</v>
      </c>
      <c r="K192" s="11" t="s">
        <v>332</v>
      </c>
      <c r="L192" s="11">
        <v>4</v>
      </c>
      <c r="M192" s="11" t="s">
        <v>48</v>
      </c>
      <c r="N192" s="11">
        <v>2</v>
      </c>
      <c r="O192" s="11">
        <v>2</v>
      </c>
      <c r="P192" s="11" t="s">
        <v>48</v>
      </c>
      <c r="Q192" s="11">
        <v>5</v>
      </c>
      <c r="R192" s="11" t="s">
        <v>48</v>
      </c>
      <c r="S192" s="11" t="s">
        <v>48</v>
      </c>
    </row>
    <row r="193" spans="10:19" hidden="1" x14ac:dyDescent="0.25">
      <c r="J193" s="11" t="s">
        <v>333</v>
      </c>
      <c r="K193" s="11" t="s">
        <v>334</v>
      </c>
      <c r="L193" s="11">
        <v>4</v>
      </c>
      <c r="M193" s="11" t="s">
        <v>48</v>
      </c>
      <c r="N193" s="11">
        <v>3</v>
      </c>
      <c r="O193" s="11">
        <v>4</v>
      </c>
      <c r="P193" s="11" t="s">
        <v>48</v>
      </c>
      <c r="Q193" s="11">
        <v>6</v>
      </c>
      <c r="R193" s="11" t="s">
        <v>48</v>
      </c>
      <c r="S193" s="11" t="s">
        <v>48</v>
      </c>
    </row>
    <row r="194" spans="10:19" hidden="1" x14ac:dyDescent="0.25">
      <c r="J194" s="11" t="s">
        <v>336</v>
      </c>
      <c r="K194" s="11" t="s">
        <v>337</v>
      </c>
      <c r="L194" s="11">
        <v>6</v>
      </c>
      <c r="M194" s="11" t="s">
        <v>48</v>
      </c>
      <c r="N194" s="11">
        <v>9</v>
      </c>
      <c r="O194" s="11">
        <v>10</v>
      </c>
      <c r="P194" s="11" t="s">
        <v>48</v>
      </c>
      <c r="Q194" s="11">
        <v>10</v>
      </c>
      <c r="R194" s="11" t="s">
        <v>48</v>
      </c>
      <c r="S194" s="11" t="s">
        <v>48</v>
      </c>
    </row>
    <row r="195" spans="10:19" hidden="1" x14ac:dyDescent="0.25">
      <c r="J195" s="11" t="s">
        <v>338</v>
      </c>
      <c r="K195" s="11" t="s">
        <v>339</v>
      </c>
      <c r="L195" s="11">
        <v>4</v>
      </c>
      <c r="M195" s="11" t="s">
        <v>48</v>
      </c>
      <c r="N195" s="11">
        <v>3</v>
      </c>
      <c r="O195" s="11" t="s">
        <v>340</v>
      </c>
      <c r="P195" s="11" t="s">
        <v>55</v>
      </c>
      <c r="Q195" s="11" t="s">
        <v>340</v>
      </c>
      <c r="R195" s="11" t="s">
        <v>48</v>
      </c>
      <c r="S195" s="11" t="s">
        <v>55</v>
      </c>
    </row>
    <row r="196" spans="10:19" hidden="1" x14ac:dyDescent="0.25">
      <c r="J196" s="11" t="s">
        <v>341</v>
      </c>
      <c r="K196" s="11" t="s">
        <v>342</v>
      </c>
      <c r="L196" s="11">
        <v>5</v>
      </c>
      <c r="M196" s="11" t="s">
        <v>48</v>
      </c>
      <c r="N196" s="11">
        <v>3</v>
      </c>
      <c r="O196" s="11">
        <v>4</v>
      </c>
      <c r="P196" s="11" t="s">
        <v>48</v>
      </c>
      <c r="Q196" s="11">
        <v>7</v>
      </c>
      <c r="R196" s="11" t="s">
        <v>48</v>
      </c>
      <c r="S196" s="11" t="s">
        <v>48</v>
      </c>
    </row>
    <row r="197" spans="10:19" hidden="1" x14ac:dyDescent="0.25">
      <c r="J197" s="11" t="s">
        <v>343</v>
      </c>
      <c r="K197" s="11" t="s">
        <v>344</v>
      </c>
      <c r="L197" s="11">
        <v>6</v>
      </c>
      <c r="M197" s="11" t="s">
        <v>48</v>
      </c>
      <c r="N197" s="11">
        <v>5</v>
      </c>
      <c r="O197" s="11">
        <v>6</v>
      </c>
      <c r="P197" s="11" t="s">
        <v>48</v>
      </c>
      <c r="Q197" s="11">
        <v>6</v>
      </c>
      <c r="R197" s="11" t="s">
        <v>48</v>
      </c>
      <c r="S197" s="11" t="s">
        <v>48</v>
      </c>
    </row>
    <row r="198" spans="10:19" hidden="1" x14ac:dyDescent="0.25">
      <c r="J198" s="11" t="s">
        <v>345</v>
      </c>
      <c r="K198" s="11" t="s">
        <v>346</v>
      </c>
      <c r="L198" s="11">
        <v>5</v>
      </c>
      <c r="M198" s="11" t="s">
        <v>48</v>
      </c>
      <c r="N198" s="11">
        <v>5</v>
      </c>
      <c r="O198" s="11">
        <v>5</v>
      </c>
      <c r="P198" s="11" t="s">
        <v>48</v>
      </c>
      <c r="Q198" s="11">
        <v>5</v>
      </c>
      <c r="R198" s="11" t="s">
        <v>48</v>
      </c>
      <c r="S198" s="11" t="s">
        <v>48</v>
      </c>
    </row>
    <row r="199" spans="10:19" hidden="1" x14ac:dyDescent="0.25">
      <c r="J199" s="11" t="s">
        <v>347</v>
      </c>
      <c r="K199" s="11" t="s">
        <v>348</v>
      </c>
      <c r="L199" s="11">
        <v>5</v>
      </c>
      <c r="M199" s="11" t="s">
        <v>48</v>
      </c>
      <c r="N199" s="11">
        <v>2</v>
      </c>
      <c r="O199" s="11">
        <v>5</v>
      </c>
      <c r="P199" s="11" t="s">
        <v>48</v>
      </c>
      <c r="Q199" s="11">
        <v>6</v>
      </c>
      <c r="R199" s="11" t="s">
        <v>48</v>
      </c>
      <c r="S199" s="11" t="s">
        <v>48</v>
      </c>
    </row>
    <row r="200" spans="10:19" hidden="1" x14ac:dyDescent="0.25">
      <c r="J200" s="11" t="s">
        <v>349</v>
      </c>
      <c r="K200" s="11" t="s">
        <v>350</v>
      </c>
      <c r="L200" s="11">
        <v>3</v>
      </c>
      <c r="M200" s="11" t="s">
        <v>48</v>
      </c>
      <c r="N200" s="11">
        <v>2</v>
      </c>
      <c r="O200" s="11">
        <v>2</v>
      </c>
      <c r="P200" s="11" t="s">
        <v>48</v>
      </c>
      <c r="Q200" s="11">
        <v>4</v>
      </c>
      <c r="R200" s="11" t="s">
        <v>48</v>
      </c>
      <c r="S200" s="11" t="s">
        <v>48</v>
      </c>
    </row>
    <row r="201" spans="10:19" hidden="1" x14ac:dyDescent="0.25">
      <c r="J201" s="11" t="s">
        <v>25</v>
      </c>
      <c r="K201" s="11" t="s">
        <v>351</v>
      </c>
      <c r="L201" s="11">
        <v>9</v>
      </c>
      <c r="M201" s="11" t="s">
        <v>48</v>
      </c>
      <c r="N201" s="11">
        <v>1</v>
      </c>
      <c r="O201" s="11">
        <v>1</v>
      </c>
      <c r="P201" s="11" t="s">
        <v>48</v>
      </c>
      <c r="Q201" s="11">
        <v>2</v>
      </c>
      <c r="R201" s="11" t="s">
        <v>48</v>
      </c>
      <c r="S201" s="11" t="s">
        <v>48</v>
      </c>
    </row>
    <row r="202" spans="10:19" hidden="1" x14ac:dyDescent="0.25">
      <c r="J202" s="11" t="s">
        <v>26</v>
      </c>
      <c r="K202" s="11" t="s">
        <v>352</v>
      </c>
      <c r="L202" s="11">
        <v>10</v>
      </c>
      <c r="M202" s="11" t="s">
        <v>48</v>
      </c>
      <c r="N202" s="11">
        <v>1</v>
      </c>
      <c r="O202" s="11">
        <v>1</v>
      </c>
      <c r="P202" s="11" t="s">
        <v>48</v>
      </c>
      <c r="Q202" s="11">
        <v>3</v>
      </c>
      <c r="R202" s="11" t="s">
        <v>48</v>
      </c>
      <c r="S202" s="11" t="s">
        <v>48</v>
      </c>
    </row>
    <row r="203" spans="10:19" hidden="1" x14ac:dyDescent="0.25">
      <c r="J203" s="11" t="s">
        <v>353</v>
      </c>
      <c r="K203" s="11" t="s">
        <v>354</v>
      </c>
      <c r="L203" s="11">
        <v>6</v>
      </c>
      <c r="M203" s="11" t="s">
        <v>48</v>
      </c>
      <c r="N203" s="11">
        <v>3</v>
      </c>
      <c r="O203" s="11">
        <v>4</v>
      </c>
      <c r="P203" s="11" t="s">
        <v>48</v>
      </c>
      <c r="Q203" s="11">
        <v>8</v>
      </c>
      <c r="R203" s="11" t="s">
        <v>48</v>
      </c>
      <c r="S203" s="11" t="s">
        <v>55</v>
      </c>
    </row>
    <row r="204" spans="10:19" hidden="1" x14ac:dyDescent="0.25">
      <c r="J204" s="11" t="s">
        <v>355</v>
      </c>
      <c r="K204" s="11" t="s">
        <v>356</v>
      </c>
      <c r="L204" s="11">
        <v>4</v>
      </c>
      <c r="M204" s="11" t="s">
        <v>48</v>
      </c>
      <c r="N204" s="11">
        <v>2</v>
      </c>
      <c r="O204" s="11">
        <v>2</v>
      </c>
      <c r="P204" s="11" t="s">
        <v>48</v>
      </c>
      <c r="Q204" s="11">
        <v>5</v>
      </c>
      <c r="R204" s="11" t="s">
        <v>48</v>
      </c>
      <c r="S204" s="11" t="s">
        <v>48</v>
      </c>
    </row>
    <row r="205" spans="10:19" hidden="1" x14ac:dyDescent="0.25">
      <c r="J205" s="11" t="s">
        <v>357</v>
      </c>
      <c r="K205" s="11" t="s">
        <v>358</v>
      </c>
      <c r="L205" s="11">
        <v>6</v>
      </c>
      <c r="M205" s="11" t="s">
        <v>48</v>
      </c>
      <c r="N205" s="11">
        <v>3</v>
      </c>
      <c r="O205" s="11">
        <v>3</v>
      </c>
      <c r="P205" s="11" t="s">
        <v>48</v>
      </c>
      <c r="Q205" s="11">
        <v>4</v>
      </c>
      <c r="R205" s="11" t="s">
        <v>48</v>
      </c>
      <c r="S205" s="11" t="s">
        <v>48</v>
      </c>
    </row>
    <row r="206" spans="10:19" hidden="1" x14ac:dyDescent="0.25">
      <c r="J206" s="11" t="s">
        <v>359</v>
      </c>
      <c r="K206" s="11" t="s">
        <v>360</v>
      </c>
      <c r="L206" s="11">
        <v>9</v>
      </c>
      <c r="M206" s="11" t="s">
        <v>48</v>
      </c>
      <c r="N206" s="11">
        <v>1</v>
      </c>
      <c r="O206" s="11">
        <v>1</v>
      </c>
      <c r="P206" s="11" t="s">
        <v>48</v>
      </c>
      <c r="Q206" s="11">
        <v>3</v>
      </c>
      <c r="R206" s="11" t="s">
        <v>48</v>
      </c>
      <c r="S206" s="11" t="s">
        <v>48</v>
      </c>
    </row>
    <row r="207" spans="10:19" hidden="1" x14ac:dyDescent="0.25">
      <c r="J207" s="11" t="s">
        <v>361</v>
      </c>
      <c r="K207" s="11" t="s">
        <v>362</v>
      </c>
      <c r="L207" s="11">
        <v>9</v>
      </c>
      <c r="M207" s="11" t="s">
        <v>48</v>
      </c>
      <c r="N207" s="11">
        <v>4</v>
      </c>
      <c r="O207" s="11">
        <v>5</v>
      </c>
      <c r="P207" s="11" t="s">
        <v>48</v>
      </c>
      <c r="Q207" s="11">
        <v>7</v>
      </c>
      <c r="R207" s="11" t="s">
        <v>48</v>
      </c>
      <c r="S207" s="11" t="s">
        <v>48</v>
      </c>
    </row>
    <row r="208" spans="10:19" hidden="1" x14ac:dyDescent="0.25">
      <c r="J208" s="11" t="s">
        <v>364</v>
      </c>
      <c r="K208" s="11" t="s">
        <v>365</v>
      </c>
      <c r="L208" s="11">
        <v>6</v>
      </c>
      <c r="M208" s="11" t="s">
        <v>48</v>
      </c>
      <c r="N208" s="11">
        <v>3</v>
      </c>
      <c r="O208" s="11">
        <v>4</v>
      </c>
      <c r="P208" s="11" t="s">
        <v>48</v>
      </c>
      <c r="Q208" s="11">
        <v>5</v>
      </c>
      <c r="R208" s="11" t="s">
        <v>48</v>
      </c>
      <c r="S208" s="11" t="s">
        <v>48</v>
      </c>
    </row>
    <row r="209" spans="10:19" hidden="1" x14ac:dyDescent="0.25">
      <c r="J209" s="11" t="s">
        <v>366</v>
      </c>
      <c r="K209" s="11" t="s">
        <v>367</v>
      </c>
      <c r="L209" s="11">
        <v>4</v>
      </c>
      <c r="M209" s="11" t="s">
        <v>48</v>
      </c>
      <c r="N209" s="11">
        <v>8</v>
      </c>
      <c r="O209" s="11">
        <v>8</v>
      </c>
      <c r="P209" s="11" t="s">
        <v>48</v>
      </c>
      <c r="Q209" s="11">
        <v>8</v>
      </c>
      <c r="R209" s="11" t="s">
        <v>48</v>
      </c>
      <c r="S209" s="11" t="s">
        <v>48</v>
      </c>
    </row>
    <row r="210" spans="10:19" hidden="1" x14ac:dyDescent="0.25">
      <c r="J210" s="11" t="s">
        <v>368</v>
      </c>
      <c r="K210" s="11" t="s">
        <v>369</v>
      </c>
      <c r="L210" s="11">
        <v>4</v>
      </c>
      <c r="M210" s="11" t="s">
        <v>48</v>
      </c>
      <c r="N210" s="11">
        <v>5</v>
      </c>
      <c r="O210" s="11">
        <v>7</v>
      </c>
      <c r="P210" s="11" t="s">
        <v>48</v>
      </c>
      <c r="Q210" s="11">
        <v>5</v>
      </c>
      <c r="R210" s="11" t="s">
        <v>48</v>
      </c>
      <c r="S210" s="11" t="s">
        <v>55</v>
      </c>
    </row>
    <row r="211" spans="10:19" hidden="1" x14ac:dyDescent="0.25">
      <c r="J211" s="11" t="s">
        <v>370</v>
      </c>
      <c r="K211" s="11" t="s">
        <v>371</v>
      </c>
      <c r="L211" s="11">
        <v>4</v>
      </c>
      <c r="M211" s="11" t="s">
        <v>48</v>
      </c>
      <c r="N211" s="11">
        <v>6</v>
      </c>
      <c r="O211" s="11">
        <v>9</v>
      </c>
      <c r="P211" s="11" t="s">
        <v>48</v>
      </c>
      <c r="Q211" s="11">
        <v>9</v>
      </c>
      <c r="R211" s="11" t="s">
        <v>48</v>
      </c>
      <c r="S211" s="11" t="s">
        <v>55</v>
      </c>
    </row>
    <row r="212" spans="10:19" hidden="1" x14ac:dyDescent="0.25">
      <c r="J212" s="11" t="s">
        <v>372</v>
      </c>
      <c r="K212" s="11" t="s">
        <v>373</v>
      </c>
      <c r="L212" s="11">
        <v>4</v>
      </c>
      <c r="M212" s="11" t="s">
        <v>48</v>
      </c>
      <c r="N212" s="11">
        <v>5</v>
      </c>
      <c r="O212" s="11">
        <v>5</v>
      </c>
      <c r="P212" s="11" t="s">
        <v>48</v>
      </c>
      <c r="Q212" s="11">
        <v>7</v>
      </c>
      <c r="R212" s="11" t="s">
        <v>48</v>
      </c>
      <c r="S212" s="11" t="s">
        <v>48</v>
      </c>
    </row>
    <row r="213" spans="10:19" hidden="1" x14ac:dyDescent="0.25">
      <c r="J213" s="11" t="s">
        <v>374</v>
      </c>
      <c r="K213" s="11" t="s">
        <v>375</v>
      </c>
      <c r="L213" s="11">
        <v>6</v>
      </c>
      <c r="M213" s="11" t="s">
        <v>48</v>
      </c>
      <c r="N213" s="11">
        <v>4</v>
      </c>
      <c r="O213" s="11">
        <v>4</v>
      </c>
      <c r="P213" s="11" t="s">
        <v>48</v>
      </c>
      <c r="Q213" s="11">
        <v>7</v>
      </c>
      <c r="R213" s="11" t="s">
        <v>48</v>
      </c>
      <c r="S213" s="11" t="s">
        <v>55</v>
      </c>
    </row>
    <row r="214" spans="10:19" hidden="1" x14ac:dyDescent="0.25">
      <c r="J214" s="11" t="s">
        <v>376</v>
      </c>
      <c r="K214" s="11" t="s">
        <v>377</v>
      </c>
      <c r="L214" s="11">
        <v>4</v>
      </c>
      <c r="M214" s="11" t="s">
        <v>48</v>
      </c>
      <c r="N214" s="11">
        <v>6</v>
      </c>
      <c r="O214" s="11">
        <v>6</v>
      </c>
      <c r="P214" s="11" t="s">
        <v>48</v>
      </c>
      <c r="Q214" s="11">
        <v>6</v>
      </c>
      <c r="R214" s="11" t="s">
        <v>48</v>
      </c>
      <c r="S214" s="11" t="s">
        <v>55</v>
      </c>
    </row>
    <row r="215" spans="10:19" hidden="1" x14ac:dyDescent="0.25">
      <c r="J215" s="11" t="s">
        <v>378</v>
      </c>
      <c r="K215" s="11" t="s">
        <v>379</v>
      </c>
      <c r="L215" s="11">
        <v>4</v>
      </c>
      <c r="M215" s="11" t="s">
        <v>48</v>
      </c>
      <c r="N215" s="11">
        <v>4</v>
      </c>
      <c r="O215" s="11">
        <v>5</v>
      </c>
      <c r="P215" s="11" t="s">
        <v>48</v>
      </c>
      <c r="Q215" s="11">
        <v>6</v>
      </c>
      <c r="R215" s="11" t="s">
        <v>48</v>
      </c>
      <c r="S215" s="11" t="s">
        <v>55</v>
      </c>
    </row>
    <row r="216" spans="10:19" hidden="1" x14ac:dyDescent="0.25">
      <c r="J216" s="11" t="s">
        <v>380</v>
      </c>
      <c r="K216" s="11" t="s">
        <v>381</v>
      </c>
      <c r="L216" s="11">
        <v>7</v>
      </c>
      <c r="M216" s="11" t="s">
        <v>48</v>
      </c>
      <c r="N216" s="11">
        <v>1</v>
      </c>
      <c r="O216" s="11">
        <v>1</v>
      </c>
      <c r="P216" s="11" t="s">
        <v>48</v>
      </c>
      <c r="Q216" s="11">
        <v>3</v>
      </c>
      <c r="R216" s="11" t="s">
        <v>48</v>
      </c>
      <c r="S216" s="11" t="s">
        <v>48</v>
      </c>
    </row>
    <row r="217" spans="10:19" hidden="1" x14ac:dyDescent="0.25">
      <c r="J217" s="11" t="s">
        <v>382</v>
      </c>
      <c r="K217" s="11" t="s">
        <v>383</v>
      </c>
      <c r="L217" s="11">
        <v>6</v>
      </c>
      <c r="M217" s="11" t="s">
        <v>48</v>
      </c>
      <c r="N217" s="11">
        <v>6</v>
      </c>
      <c r="O217" s="11">
        <v>6</v>
      </c>
      <c r="P217" s="11" t="s">
        <v>55</v>
      </c>
      <c r="Q217" s="11">
        <v>6</v>
      </c>
      <c r="R217" s="11" t="s">
        <v>48</v>
      </c>
      <c r="S217" s="11" t="s">
        <v>55</v>
      </c>
    </row>
    <row r="218" spans="10:19" hidden="1" x14ac:dyDescent="0.25">
      <c r="J218" s="11" t="s">
        <v>384</v>
      </c>
      <c r="K218" s="11" t="s">
        <v>385</v>
      </c>
      <c r="L218" s="11">
        <v>4</v>
      </c>
      <c r="M218" s="11" t="s">
        <v>48</v>
      </c>
      <c r="N218" s="11">
        <v>3</v>
      </c>
      <c r="O218" s="11">
        <v>3</v>
      </c>
      <c r="P218" s="11" t="s">
        <v>48</v>
      </c>
      <c r="Q218" s="11">
        <v>5</v>
      </c>
      <c r="R218" s="11" t="s">
        <v>48</v>
      </c>
      <c r="S218" s="11" t="s">
        <v>48</v>
      </c>
    </row>
    <row r="219" spans="10:19" hidden="1" x14ac:dyDescent="0.25">
      <c r="J219" s="11" t="s">
        <v>386</v>
      </c>
      <c r="K219" s="11" t="s">
        <v>387</v>
      </c>
      <c r="L219" s="11">
        <v>6</v>
      </c>
      <c r="M219" s="11" t="s">
        <v>48</v>
      </c>
      <c r="N219" s="11">
        <v>2</v>
      </c>
      <c r="O219" s="11">
        <v>3</v>
      </c>
      <c r="P219" s="11" t="s">
        <v>48</v>
      </c>
      <c r="Q219" s="11">
        <v>4</v>
      </c>
      <c r="R219" s="11" t="s">
        <v>48</v>
      </c>
      <c r="S219" s="11" t="s">
        <v>48</v>
      </c>
    </row>
    <row r="220" spans="10:19" hidden="1" x14ac:dyDescent="0.25">
      <c r="J220" s="11" t="s">
        <v>388</v>
      </c>
      <c r="K220" s="11" t="s">
        <v>389</v>
      </c>
      <c r="L220" s="11">
        <v>9</v>
      </c>
      <c r="M220" s="11" t="s">
        <v>48</v>
      </c>
      <c r="N220" s="11">
        <v>1</v>
      </c>
      <c r="O220" s="11">
        <v>2</v>
      </c>
      <c r="P220" s="11" t="s">
        <v>48</v>
      </c>
      <c r="Q220" s="11">
        <v>5</v>
      </c>
      <c r="R220" s="11" t="s">
        <v>48</v>
      </c>
      <c r="S220" s="11" t="s">
        <v>48</v>
      </c>
    </row>
    <row r="221" spans="10:19" hidden="1" x14ac:dyDescent="0.25">
      <c r="J221" s="11" t="s">
        <v>390</v>
      </c>
      <c r="K221" s="11" t="s">
        <v>391</v>
      </c>
      <c r="L221" s="11">
        <v>6</v>
      </c>
      <c r="M221" s="11" t="s">
        <v>48</v>
      </c>
      <c r="N221" s="11">
        <v>4</v>
      </c>
      <c r="O221" s="11">
        <v>4</v>
      </c>
      <c r="P221" s="11" t="s">
        <v>48</v>
      </c>
      <c r="Q221" s="11">
        <v>4</v>
      </c>
      <c r="R221" s="11" t="s">
        <v>48</v>
      </c>
      <c r="S221" s="11" t="s">
        <v>48</v>
      </c>
    </row>
    <row r="222" spans="10:19" hidden="1" x14ac:dyDescent="0.25">
      <c r="J222" s="11" t="s">
        <v>392</v>
      </c>
      <c r="K222" s="11" t="s">
        <v>393</v>
      </c>
      <c r="L222" s="11">
        <v>6</v>
      </c>
      <c r="M222" s="11" t="s">
        <v>48</v>
      </c>
      <c r="N222" s="11">
        <v>6</v>
      </c>
      <c r="O222" s="11">
        <v>6</v>
      </c>
      <c r="P222" s="11" t="s">
        <v>48</v>
      </c>
      <c r="Q222" s="11">
        <v>6</v>
      </c>
      <c r="R222" s="11" t="s">
        <v>48</v>
      </c>
      <c r="S222" s="11" t="s">
        <v>48</v>
      </c>
    </row>
    <row r="223" spans="10:19" hidden="1" x14ac:dyDescent="0.25">
      <c r="J223" s="11" t="s">
        <v>27</v>
      </c>
      <c r="K223" s="11" t="s">
        <v>394</v>
      </c>
      <c r="L223" s="11">
        <v>3</v>
      </c>
      <c r="M223" s="11" t="s">
        <v>48</v>
      </c>
      <c r="N223" s="11">
        <v>2</v>
      </c>
      <c r="O223" s="11">
        <v>2</v>
      </c>
      <c r="P223" s="11" t="s">
        <v>48</v>
      </c>
      <c r="Q223" s="11">
        <v>3</v>
      </c>
      <c r="R223" s="11" t="s">
        <v>48</v>
      </c>
      <c r="S223" s="11" t="s">
        <v>48</v>
      </c>
    </row>
    <row r="224" spans="10:19" hidden="1" x14ac:dyDescent="0.25">
      <c r="J224" s="11" t="s">
        <v>395</v>
      </c>
      <c r="K224" s="11" t="s">
        <v>396</v>
      </c>
      <c r="L224" s="11">
        <v>4</v>
      </c>
      <c r="M224" s="11" t="s">
        <v>48</v>
      </c>
      <c r="N224" s="11">
        <v>6</v>
      </c>
      <c r="O224" s="11">
        <v>7</v>
      </c>
      <c r="P224" s="11" t="s">
        <v>48</v>
      </c>
      <c r="Q224" s="11">
        <v>14</v>
      </c>
      <c r="R224" s="11" t="s">
        <v>48</v>
      </c>
      <c r="S224" s="11" t="s">
        <v>48</v>
      </c>
    </row>
    <row r="225" spans="10:19" hidden="1" x14ac:dyDescent="0.25">
      <c r="J225" s="11" t="s">
        <v>397</v>
      </c>
      <c r="K225" s="11" t="s">
        <v>398</v>
      </c>
      <c r="L225" s="11">
        <v>9</v>
      </c>
      <c r="M225" s="11" t="s">
        <v>48</v>
      </c>
      <c r="N225" s="11">
        <v>1</v>
      </c>
      <c r="O225" s="11">
        <v>1</v>
      </c>
      <c r="P225" s="11" t="s">
        <v>48</v>
      </c>
      <c r="Q225" s="11">
        <v>2</v>
      </c>
      <c r="R225" s="11" t="s">
        <v>48</v>
      </c>
      <c r="S225" s="11" t="s">
        <v>48</v>
      </c>
    </row>
    <row r="226" spans="10:19" hidden="1" x14ac:dyDescent="0.25">
      <c r="J226" s="11" t="s">
        <v>399</v>
      </c>
      <c r="K226" s="11" t="s">
        <v>400</v>
      </c>
      <c r="L226" s="11">
        <v>9</v>
      </c>
      <c r="M226" s="11" t="s">
        <v>48</v>
      </c>
      <c r="N226" s="11">
        <v>1</v>
      </c>
      <c r="O226" s="11">
        <v>1</v>
      </c>
      <c r="P226" s="11" t="s">
        <v>48</v>
      </c>
      <c r="Q226" s="11">
        <v>3</v>
      </c>
      <c r="R226" s="11" t="s">
        <v>48</v>
      </c>
      <c r="S226" s="11" t="s">
        <v>48</v>
      </c>
    </row>
    <row r="227" spans="10:19" hidden="1" x14ac:dyDescent="0.25">
      <c r="J227" s="11" t="s">
        <v>401</v>
      </c>
      <c r="K227" s="11" t="s">
        <v>402</v>
      </c>
      <c r="L227" s="11">
        <v>6</v>
      </c>
      <c r="M227" s="11" t="s">
        <v>48</v>
      </c>
      <c r="N227" s="11">
        <v>7</v>
      </c>
      <c r="O227" s="11">
        <v>10</v>
      </c>
      <c r="P227" s="11" t="s">
        <v>48</v>
      </c>
      <c r="Q227" s="11">
        <v>10</v>
      </c>
      <c r="R227" s="11" t="s">
        <v>48</v>
      </c>
      <c r="S227" s="11" t="s">
        <v>55</v>
      </c>
    </row>
    <row r="228" spans="10:19" hidden="1" x14ac:dyDescent="0.25">
      <c r="J228" s="11" t="s">
        <v>403</v>
      </c>
      <c r="K228" s="11" t="s">
        <v>404</v>
      </c>
      <c r="L228" s="11">
        <v>6</v>
      </c>
      <c r="M228" s="11" t="s">
        <v>48</v>
      </c>
      <c r="N228" s="11">
        <v>3</v>
      </c>
      <c r="O228" s="11">
        <v>3</v>
      </c>
      <c r="P228" s="11" t="s">
        <v>48</v>
      </c>
      <c r="Q228" s="11">
        <v>4</v>
      </c>
      <c r="R228" s="11" t="s">
        <v>48</v>
      </c>
      <c r="S228" s="11" t="s">
        <v>48</v>
      </c>
    </row>
    <row r="229" spans="10:19" hidden="1" x14ac:dyDescent="0.25">
      <c r="J229" s="11" t="s">
        <v>28</v>
      </c>
      <c r="K229" s="11" t="s">
        <v>405</v>
      </c>
      <c r="L229" s="11">
        <v>10</v>
      </c>
      <c r="M229" s="11" t="s">
        <v>48</v>
      </c>
      <c r="N229" s="11">
        <v>1</v>
      </c>
      <c r="O229" s="11">
        <v>1</v>
      </c>
      <c r="P229" s="11" t="s">
        <v>48</v>
      </c>
      <c r="Q229" s="11">
        <v>2</v>
      </c>
      <c r="R229" s="11" t="s">
        <v>48</v>
      </c>
      <c r="S229" s="11" t="s">
        <v>48</v>
      </c>
    </row>
    <row r="230" spans="10:19" hidden="1" x14ac:dyDescent="0.25">
      <c r="J230" s="11" t="s">
        <v>406</v>
      </c>
      <c r="K230" s="11" t="s">
        <v>405</v>
      </c>
      <c r="L230" s="11">
        <v>10</v>
      </c>
      <c r="M230" s="11" t="s">
        <v>48</v>
      </c>
      <c r="N230" s="11">
        <v>1</v>
      </c>
      <c r="O230" s="11">
        <v>1</v>
      </c>
      <c r="P230" s="11" t="s">
        <v>48</v>
      </c>
      <c r="Q230" s="11">
        <v>2</v>
      </c>
      <c r="R230" s="11" t="s">
        <v>48</v>
      </c>
      <c r="S230" s="11" t="s">
        <v>48</v>
      </c>
    </row>
    <row r="231" spans="10:19" hidden="1" x14ac:dyDescent="0.25">
      <c r="J231" s="11" t="s">
        <v>407</v>
      </c>
      <c r="K231" s="11" t="s">
        <v>408</v>
      </c>
      <c r="L231" s="11">
        <v>4</v>
      </c>
      <c r="M231" s="11" t="s">
        <v>48</v>
      </c>
      <c r="N231" s="11">
        <v>3</v>
      </c>
      <c r="O231" s="11">
        <v>3</v>
      </c>
      <c r="P231" s="11" t="s">
        <v>48</v>
      </c>
      <c r="Q231" s="11">
        <v>4</v>
      </c>
      <c r="R231" s="11" t="s">
        <v>48</v>
      </c>
      <c r="S231" s="11" t="s">
        <v>48</v>
      </c>
    </row>
    <row r="232" spans="10:19" hidden="1" x14ac:dyDescent="0.25">
      <c r="J232" s="11" t="s">
        <v>409</v>
      </c>
      <c r="K232" s="11" t="s">
        <v>410</v>
      </c>
      <c r="L232" s="11">
        <v>5</v>
      </c>
      <c r="M232" s="11" t="s">
        <v>48</v>
      </c>
      <c r="N232" s="11">
        <v>5</v>
      </c>
      <c r="O232" s="11">
        <v>5</v>
      </c>
      <c r="P232" s="11" t="s">
        <v>48</v>
      </c>
      <c r="Q232" s="11">
        <v>8</v>
      </c>
      <c r="R232" s="11" t="s">
        <v>48</v>
      </c>
      <c r="S232" s="11" t="s">
        <v>55</v>
      </c>
    </row>
    <row r="233" spans="10:19" hidden="1" x14ac:dyDescent="0.25">
      <c r="J233" s="11" t="s">
        <v>411</v>
      </c>
      <c r="K233" s="11" t="s">
        <v>412</v>
      </c>
      <c r="L233" s="11">
        <v>6</v>
      </c>
      <c r="M233" s="11" t="s">
        <v>48</v>
      </c>
      <c r="N233" s="11">
        <v>3</v>
      </c>
      <c r="O233" s="11">
        <v>4</v>
      </c>
      <c r="P233" s="11" t="s">
        <v>48</v>
      </c>
      <c r="Q233" s="11">
        <v>5</v>
      </c>
      <c r="R233" s="11" t="s">
        <v>48</v>
      </c>
      <c r="S233" s="11" t="s">
        <v>48</v>
      </c>
    </row>
    <row r="234" spans="10:19" hidden="1" x14ac:dyDescent="0.25">
      <c r="J234" s="11" t="s">
        <v>29</v>
      </c>
      <c r="K234" s="11" t="s">
        <v>413</v>
      </c>
      <c r="L234" s="11">
        <v>10</v>
      </c>
      <c r="M234" s="11" t="s">
        <v>48</v>
      </c>
      <c r="N234" s="11">
        <v>1</v>
      </c>
      <c r="O234" s="11">
        <v>1</v>
      </c>
      <c r="P234" s="11" t="s">
        <v>48</v>
      </c>
      <c r="Q234" s="11">
        <v>2</v>
      </c>
      <c r="R234" s="11" t="s">
        <v>48</v>
      </c>
      <c r="S234" s="11" t="s">
        <v>48</v>
      </c>
    </row>
    <row r="235" spans="10:19" hidden="1" x14ac:dyDescent="0.25">
      <c r="J235" s="11" t="s">
        <v>30</v>
      </c>
      <c r="K235" s="11" t="s">
        <v>414</v>
      </c>
      <c r="L235" s="11">
        <v>8</v>
      </c>
      <c r="M235" s="11" t="s">
        <v>48</v>
      </c>
      <c r="N235" s="11">
        <v>1</v>
      </c>
      <c r="O235" s="11">
        <v>1</v>
      </c>
      <c r="P235" s="11" t="s">
        <v>48</v>
      </c>
      <c r="Q235" s="11">
        <v>2</v>
      </c>
      <c r="R235" s="11" t="s">
        <v>48</v>
      </c>
      <c r="S235" s="11" t="s">
        <v>48</v>
      </c>
    </row>
    <row r="236" spans="10:19" hidden="1" x14ac:dyDescent="0.25">
      <c r="J236" s="11" t="s">
        <v>31</v>
      </c>
      <c r="K236" s="11" t="s">
        <v>415</v>
      </c>
      <c r="L236" s="11">
        <v>3</v>
      </c>
      <c r="M236" s="11" t="s">
        <v>48</v>
      </c>
      <c r="N236" s="11">
        <v>3</v>
      </c>
      <c r="O236" s="11">
        <v>3</v>
      </c>
      <c r="P236" s="11" t="s">
        <v>48</v>
      </c>
      <c r="Q236" s="11">
        <v>4</v>
      </c>
      <c r="R236" s="11" t="s">
        <v>48</v>
      </c>
      <c r="S236" s="11" t="s">
        <v>48</v>
      </c>
    </row>
    <row r="237" spans="10:19" hidden="1" x14ac:dyDescent="0.25">
      <c r="J237" s="11" t="s">
        <v>416</v>
      </c>
      <c r="K237" s="11" t="s">
        <v>417</v>
      </c>
      <c r="L237" s="11">
        <v>6</v>
      </c>
      <c r="M237" s="11" t="s">
        <v>48</v>
      </c>
      <c r="N237" s="11">
        <v>6</v>
      </c>
      <c r="O237" s="11">
        <v>7</v>
      </c>
      <c r="P237" s="11" t="s">
        <v>48</v>
      </c>
      <c r="Q237" s="11">
        <v>9</v>
      </c>
      <c r="R237" s="11" t="s">
        <v>48</v>
      </c>
      <c r="S237" s="11" t="s">
        <v>55</v>
      </c>
    </row>
    <row r="238" spans="10:19" hidden="1" x14ac:dyDescent="0.25">
      <c r="J238" s="11" t="s">
        <v>418</v>
      </c>
      <c r="K238" s="11" t="s">
        <v>419</v>
      </c>
      <c r="L238" s="11">
        <v>6</v>
      </c>
      <c r="M238" s="11" t="s">
        <v>48</v>
      </c>
      <c r="N238" s="11">
        <v>2</v>
      </c>
      <c r="O238" s="11">
        <v>3</v>
      </c>
      <c r="P238" s="11" t="s">
        <v>48</v>
      </c>
      <c r="Q238" s="11">
        <v>4</v>
      </c>
      <c r="R238" s="11" t="s">
        <v>48</v>
      </c>
      <c r="S238" s="11" t="s">
        <v>48</v>
      </c>
    </row>
    <row r="239" spans="10:19" hidden="1" x14ac:dyDescent="0.25">
      <c r="J239" s="11" t="s">
        <v>32</v>
      </c>
      <c r="K239" s="11" t="s">
        <v>420</v>
      </c>
      <c r="L239" s="11">
        <v>3</v>
      </c>
      <c r="M239" s="11" t="s">
        <v>48</v>
      </c>
      <c r="N239" s="11">
        <v>3</v>
      </c>
      <c r="O239" s="11">
        <v>3</v>
      </c>
      <c r="P239" s="11" t="s">
        <v>48</v>
      </c>
      <c r="Q239" s="11">
        <v>4</v>
      </c>
      <c r="R239" s="11" t="s">
        <v>48</v>
      </c>
      <c r="S239" s="11" t="s">
        <v>48</v>
      </c>
    </row>
    <row r="240" spans="10:19" hidden="1" x14ac:dyDescent="0.25">
      <c r="J240" s="11" t="s">
        <v>421</v>
      </c>
      <c r="K240" s="11" t="s">
        <v>422</v>
      </c>
      <c r="L240" s="11">
        <v>6</v>
      </c>
      <c r="M240" s="11" t="s">
        <v>48</v>
      </c>
      <c r="N240" s="11">
        <v>5</v>
      </c>
      <c r="O240" s="11">
        <v>9</v>
      </c>
      <c r="P240" s="11" t="s">
        <v>48</v>
      </c>
      <c r="Q240" s="11">
        <v>9</v>
      </c>
      <c r="R240" s="11" t="s">
        <v>48</v>
      </c>
      <c r="S240" s="11" t="s">
        <v>55</v>
      </c>
    </row>
    <row r="241" spans="10:19" hidden="1" x14ac:dyDescent="0.25">
      <c r="J241" s="11" t="s">
        <v>423</v>
      </c>
      <c r="K241" s="11" t="s">
        <v>424</v>
      </c>
      <c r="L241" s="11">
        <v>6</v>
      </c>
      <c r="M241" s="11" t="s">
        <v>48</v>
      </c>
      <c r="N241" s="11">
        <v>5</v>
      </c>
      <c r="O241" s="11">
        <v>6</v>
      </c>
      <c r="P241" s="11" t="s">
        <v>48</v>
      </c>
      <c r="Q241" s="11">
        <v>6</v>
      </c>
      <c r="R241" s="11" t="s">
        <v>48</v>
      </c>
      <c r="S241" s="11" t="s">
        <v>48</v>
      </c>
    </row>
    <row r="242" spans="10:19" hidden="1" x14ac:dyDescent="0.25">
      <c r="J242" s="11" t="s">
        <v>425</v>
      </c>
      <c r="K242" s="11" t="s">
        <v>426</v>
      </c>
      <c r="L242" s="11">
        <v>6</v>
      </c>
      <c r="M242" s="11" t="s">
        <v>48</v>
      </c>
      <c r="N242" s="11">
        <v>6</v>
      </c>
      <c r="O242" s="11">
        <v>6</v>
      </c>
      <c r="P242" s="11" t="s">
        <v>48</v>
      </c>
      <c r="Q242" s="11">
        <v>6</v>
      </c>
      <c r="R242" s="11" t="s">
        <v>48</v>
      </c>
      <c r="S242" s="11" t="s">
        <v>55</v>
      </c>
    </row>
    <row r="243" spans="10:19" hidden="1" x14ac:dyDescent="0.25">
      <c r="J243" s="11" t="s">
        <v>427</v>
      </c>
      <c r="K243" s="11" t="s">
        <v>428</v>
      </c>
      <c r="L243" s="11">
        <v>4</v>
      </c>
      <c r="M243" s="11" t="s">
        <v>48</v>
      </c>
      <c r="N243" s="11">
        <v>4</v>
      </c>
      <c r="O243" s="11">
        <v>4</v>
      </c>
      <c r="P243" s="11" t="s">
        <v>48</v>
      </c>
      <c r="Q243" s="11">
        <v>8</v>
      </c>
      <c r="R243" s="11" t="s">
        <v>48</v>
      </c>
      <c r="S243" s="11" t="s">
        <v>48</v>
      </c>
    </row>
    <row r="244" spans="10:19" hidden="1" x14ac:dyDescent="0.25">
      <c r="J244" s="11" t="s">
        <v>429</v>
      </c>
      <c r="K244" s="11" t="s">
        <v>430</v>
      </c>
      <c r="L244" s="11">
        <v>6</v>
      </c>
      <c r="M244" s="11" t="s">
        <v>48</v>
      </c>
      <c r="N244" s="11">
        <v>2</v>
      </c>
      <c r="O244" s="11">
        <v>2</v>
      </c>
      <c r="P244" s="11" t="s">
        <v>48</v>
      </c>
      <c r="Q244" s="11">
        <v>3</v>
      </c>
      <c r="R244" s="11" t="s">
        <v>48</v>
      </c>
      <c r="S244" s="11" t="s">
        <v>55</v>
      </c>
    </row>
    <row r="245" spans="10:19" hidden="1" x14ac:dyDescent="0.25">
      <c r="J245" s="11" t="s">
        <v>33</v>
      </c>
      <c r="K245" s="11" t="s">
        <v>431</v>
      </c>
      <c r="L245" s="11">
        <v>4</v>
      </c>
      <c r="M245" s="11" t="s">
        <v>48</v>
      </c>
      <c r="N245" s="11">
        <v>2</v>
      </c>
      <c r="O245" s="11">
        <v>3</v>
      </c>
      <c r="P245" s="11" t="s">
        <v>48</v>
      </c>
      <c r="Q245" s="11">
        <v>9</v>
      </c>
      <c r="R245" s="11" t="s">
        <v>48</v>
      </c>
      <c r="S245" s="11" t="s">
        <v>48</v>
      </c>
    </row>
    <row r="246" spans="10:19" hidden="1" x14ac:dyDescent="0.25">
      <c r="J246" s="11" t="s">
        <v>434</v>
      </c>
      <c r="K246" s="11" t="s">
        <v>435</v>
      </c>
      <c r="L246" s="11">
        <v>4</v>
      </c>
      <c r="M246" s="11" t="s">
        <v>48</v>
      </c>
      <c r="N246" s="11">
        <v>4</v>
      </c>
      <c r="O246" s="11">
        <v>4</v>
      </c>
      <c r="P246" s="11" t="s">
        <v>48</v>
      </c>
      <c r="Q246" s="11">
        <v>7</v>
      </c>
      <c r="R246" s="11" t="s">
        <v>48</v>
      </c>
      <c r="S246" s="11" t="s">
        <v>55</v>
      </c>
    </row>
    <row r="247" spans="10:19" hidden="1" x14ac:dyDescent="0.25">
      <c r="J247" s="11" t="s">
        <v>436</v>
      </c>
      <c r="K247" s="11" t="s">
        <v>437</v>
      </c>
      <c r="L247" s="11">
        <v>6</v>
      </c>
      <c r="M247" s="11" t="s">
        <v>48</v>
      </c>
      <c r="N247" s="11">
        <v>7</v>
      </c>
      <c r="O247" s="11">
        <v>7</v>
      </c>
      <c r="P247" s="11" t="s">
        <v>48</v>
      </c>
      <c r="Q247" s="11">
        <v>10</v>
      </c>
      <c r="R247" s="11" t="s">
        <v>48</v>
      </c>
      <c r="S247" s="11" t="s">
        <v>55</v>
      </c>
    </row>
    <row r="248" spans="10:19" hidden="1" x14ac:dyDescent="0.25">
      <c r="J248" s="11" t="s">
        <v>438</v>
      </c>
      <c r="K248" s="11" t="s">
        <v>439</v>
      </c>
      <c r="L248" s="11">
        <v>6</v>
      </c>
      <c r="M248" s="11" t="s">
        <v>48</v>
      </c>
      <c r="N248" s="11">
        <v>3</v>
      </c>
      <c r="O248" s="11">
        <v>4</v>
      </c>
      <c r="P248" s="11" t="s">
        <v>48</v>
      </c>
      <c r="Q248" s="11">
        <v>5</v>
      </c>
      <c r="R248" s="11" t="s">
        <v>48</v>
      </c>
      <c r="S248" s="11" t="s">
        <v>48</v>
      </c>
    </row>
    <row r="249" spans="10:19" hidden="1" x14ac:dyDescent="0.25">
      <c r="J249" s="11" t="s">
        <v>440</v>
      </c>
      <c r="K249" s="11" t="s">
        <v>441</v>
      </c>
      <c r="L249" s="11">
        <v>9</v>
      </c>
      <c r="M249" s="11" t="s">
        <v>48</v>
      </c>
      <c r="N249" s="11">
        <v>2</v>
      </c>
      <c r="O249" s="11">
        <v>3</v>
      </c>
      <c r="P249" s="11" t="s">
        <v>48</v>
      </c>
      <c r="Q249" s="11">
        <v>6</v>
      </c>
      <c r="R249" s="11" t="s">
        <v>48</v>
      </c>
      <c r="S249" s="11" t="s">
        <v>48</v>
      </c>
    </row>
    <row r="250" spans="10:19" hidden="1" x14ac:dyDescent="0.25">
      <c r="J250" s="11" t="s">
        <v>442</v>
      </c>
      <c r="K250" s="11" t="s">
        <v>443</v>
      </c>
      <c r="L250" s="11">
        <v>4</v>
      </c>
      <c r="M250" s="11" t="s">
        <v>48</v>
      </c>
      <c r="N250" s="11">
        <v>2</v>
      </c>
      <c r="O250" s="11">
        <v>2</v>
      </c>
      <c r="P250" s="11" t="s">
        <v>48</v>
      </c>
      <c r="Q250" s="11">
        <v>4</v>
      </c>
      <c r="R250" s="11" t="s">
        <v>48</v>
      </c>
      <c r="S250" s="11" t="s">
        <v>48</v>
      </c>
    </row>
    <row r="251" spans="10:19" hidden="1" x14ac:dyDescent="0.25">
      <c r="J251" s="11" t="s">
        <v>34</v>
      </c>
      <c r="K251" s="11" t="s">
        <v>444</v>
      </c>
      <c r="L251" s="11">
        <v>7</v>
      </c>
      <c r="M251" s="11" t="s">
        <v>48</v>
      </c>
      <c r="N251" s="11">
        <v>1</v>
      </c>
      <c r="O251" s="11">
        <v>1</v>
      </c>
      <c r="P251" s="11" t="s">
        <v>48</v>
      </c>
      <c r="Q251" s="11">
        <v>2</v>
      </c>
      <c r="R251" s="11" t="s">
        <v>48</v>
      </c>
      <c r="S251" s="11" t="s">
        <v>48</v>
      </c>
    </row>
    <row r="252" spans="10:19" hidden="1" x14ac:dyDescent="0.25">
      <c r="J252" s="11" t="s">
        <v>445</v>
      </c>
      <c r="K252" s="11" t="s">
        <v>444</v>
      </c>
      <c r="L252" s="11">
        <v>7</v>
      </c>
      <c r="M252" s="11" t="s">
        <v>48</v>
      </c>
      <c r="N252" s="11">
        <v>1</v>
      </c>
      <c r="O252" s="11">
        <v>1</v>
      </c>
      <c r="P252" s="11" t="s">
        <v>48</v>
      </c>
      <c r="Q252" s="11">
        <v>2</v>
      </c>
      <c r="R252" s="11" t="s">
        <v>48</v>
      </c>
      <c r="S252" s="11" t="s">
        <v>48</v>
      </c>
    </row>
    <row r="253" spans="10:19" hidden="1" x14ac:dyDescent="0.25">
      <c r="J253" s="11" t="s">
        <v>35</v>
      </c>
      <c r="K253" s="11" t="s">
        <v>446</v>
      </c>
      <c r="L253" s="11">
        <v>1</v>
      </c>
      <c r="M253" s="11" t="s">
        <v>48</v>
      </c>
      <c r="N253" s="11"/>
      <c r="O253" s="11"/>
      <c r="P253" s="11" t="s">
        <v>48</v>
      </c>
      <c r="Q253" s="11"/>
      <c r="R253" s="11" t="s">
        <v>48</v>
      </c>
      <c r="S253" s="11" t="s">
        <v>48</v>
      </c>
    </row>
    <row r="254" spans="10:19" hidden="1" x14ac:dyDescent="0.25">
      <c r="J254" s="11" t="s">
        <v>447</v>
      </c>
      <c r="K254" s="11" t="s">
        <v>448</v>
      </c>
      <c r="L254" s="11">
        <v>5</v>
      </c>
      <c r="M254" s="11" t="s">
        <v>48</v>
      </c>
      <c r="N254" s="11">
        <v>4</v>
      </c>
      <c r="O254" s="11">
        <v>4</v>
      </c>
      <c r="P254" s="11" t="s">
        <v>48</v>
      </c>
      <c r="Q254" s="11">
        <v>5</v>
      </c>
      <c r="R254" s="11" t="s">
        <v>48</v>
      </c>
      <c r="S254" s="11" t="s">
        <v>48</v>
      </c>
    </row>
    <row r="255" spans="10:19" hidden="1" x14ac:dyDescent="0.25">
      <c r="J255" s="11" t="s">
        <v>449</v>
      </c>
      <c r="K255" s="11" t="s">
        <v>450</v>
      </c>
      <c r="L255" s="11">
        <v>4</v>
      </c>
      <c r="M255" s="11" t="s">
        <v>48</v>
      </c>
      <c r="N255" s="11">
        <v>4</v>
      </c>
      <c r="O255" s="11">
        <v>5</v>
      </c>
      <c r="P255" s="11" t="s">
        <v>48</v>
      </c>
      <c r="Q255" s="11">
        <v>5</v>
      </c>
      <c r="R255" s="11" t="s">
        <v>48</v>
      </c>
      <c r="S255" s="11" t="s">
        <v>48</v>
      </c>
    </row>
    <row r="256" spans="10:19" hidden="1" x14ac:dyDescent="0.25">
      <c r="J256" s="11" t="s">
        <v>451</v>
      </c>
      <c r="K256" s="11" t="s">
        <v>452</v>
      </c>
      <c r="L256" s="11">
        <v>6</v>
      </c>
      <c r="M256" s="11" t="s">
        <v>48</v>
      </c>
      <c r="N256" s="11">
        <v>5</v>
      </c>
      <c r="O256" s="11">
        <v>6</v>
      </c>
      <c r="P256" s="11" t="s">
        <v>48</v>
      </c>
      <c r="Q256" s="11">
        <v>6</v>
      </c>
      <c r="R256" s="11" t="s">
        <v>48</v>
      </c>
      <c r="S256" s="11" t="s">
        <v>55</v>
      </c>
    </row>
    <row r="257" spans="10:19" hidden="1" x14ac:dyDescent="0.25">
      <c r="J257" s="11" t="s">
        <v>453</v>
      </c>
      <c r="K257" s="11" t="s">
        <v>454</v>
      </c>
      <c r="L257" s="11">
        <v>5</v>
      </c>
      <c r="M257" s="11" t="s">
        <v>48</v>
      </c>
      <c r="N257" s="11">
        <v>2</v>
      </c>
      <c r="O257" s="11">
        <v>2</v>
      </c>
      <c r="P257" s="11" t="s">
        <v>48</v>
      </c>
      <c r="Q257" s="11">
        <v>5</v>
      </c>
      <c r="R257" s="11" t="s">
        <v>48</v>
      </c>
      <c r="S257" s="11" t="s">
        <v>48</v>
      </c>
    </row>
    <row r="258" spans="10:19" hidden="1" x14ac:dyDescent="0.25">
      <c r="J258" s="11" t="s">
        <v>455</v>
      </c>
      <c r="K258" s="11" t="s">
        <v>456</v>
      </c>
      <c r="L258" s="11">
        <v>3</v>
      </c>
      <c r="M258" s="11" t="s">
        <v>48</v>
      </c>
      <c r="N258" s="11">
        <v>3</v>
      </c>
      <c r="O258" s="11">
        <v>3</v>
      </c>
      <c r="P258" s="11" t="s">
        <v>48</v>
      </c>
      <c r="Q258" s="11">
        <v>4</v>
      </c>
      <c r="R258" s="11" t="s">
        <v>48</v>
      </c>
      <c r="S258" s="11" t="s">
        <v>48</v>
      </c>
    </row>
    <row r="259" spans="10:19" hidden="1" x14ac:dyDescent="0.25">
      <c r="J259" s="11" t="s">
        <v>457</v>
      </c>
      <c r="K259" s="11" t="s">
        <v>458</v>
      </c>
      <c r="L259" s="11">
        <v>4</v>
      </c>
      <c r="M259" s="11" t="s">
        <v>48</v>
      </c>
      <c r="N259" s="11">
        <v>7</v>
      </c>
      <c r="O259" s="11">
        <v>8</v>
      </c>
      <c r="P259" s="11" t="s">
        <v>48</v>
      </c>
      <c r="Q259" s="11">
        <v>8</v>
      </c>
      <c r="R259" s="11" t="s">
        <v>48</v>
      </c>
      <c r="S259" s="11" t="s">
        <v>55</v>
      </c>
    </row>
    <row r="260" spans="10:19" hidden="1" x14ac:dyDescent="0.25">
      <c r="J260" s="11" t="s">
        <v>459</v>
      </c>
      <c r="K260" s="11" t="s">
        <v>460</v>
      </c>
      <c r="L260" s="11">
        <v>4</v>
      </c>
      <c r="M260" s="11" t="s">
        <v>48</v>
      </c>
      <c r="N260" s="11">
        <v>3</v>
      </c>
      <c r="O260" s="11">
        <v>3</v>
      </c>
      <c r="P260" s="11" t="s">
        <v>48</v>
      </c>
      <c r="Q260" s="11">
        <v>6</v>
      </c>
      <c r="R260" s="11" t="s">
        <v>48</v>
      </c>
      <c r="S260" s="11" t="s">
        <v>55</v>
      </c>
    </row>
    <row r="261" spans="10:19" hidden="1" x14ac:dyDescent="0.25">
      <c r="J261" s="11" t="s">
        <v>461</v>
      </c>
      <c r="K261" s="11" t="s">
        <v>462</v>
      </c>
      <c r="L261" s="11">
        <v>6</v>
      </c>
      <c r="M261" s="11" t="s">
        <v>48</v>
      </c>
      <c r="N261" s="11">
        <v>5</v>
      </c>
      <c r="O261" s="11">
        <v>5</v>
      </c>
      <c r="P261" s="11" t="s">
        <v>48</v>
      </c>
      <c r="Q261" s="11">
        <v>10</v>
      </c>
      <c r="R261" s="11" t="s">
        <v>48</v>
      </c>
      <c r="S261" s="11" t="s">
        <v>55</v>
      </c>
    </row>
    <row r="262" spans="10:19" hidden="1" x14ac:dyDescent="0.25">
      <c r="J262" s="11" t="s">
        <v>463</v>
      </c>
      <c r="K262" s="11" t="s">
        <v>464</v>
      </c>
      <c r="L262" s="11">
        <v>6</v>
      </c>
      <c r="M262" s="11" t="s">
        <v>48</v>
      </c>
      <c r="N262" s="11">
        <v>4</v>
      </c>
      <c r="O262" s="11">
        <v>5</v>
      </c>
      <c r="P262" s="11" t="s">
        <v>48</v>
      </c>
      <c r="Q262" s="11">
        <v>6</v>
      </c>
      <c r="R262" s="11" t="s">
        <v>48</v>
      </c>
      <c r="S262" s="11" t="s">
        <v>48</v>
      </c>
    </row>
    <row r="263" spans="10:19" hidden="1" x14ac:dyDescent="0.25">
      <c r="J263" s="11" t="s">
        <v>465</v>
      </c>
      <c r="K263" s="11" t="s">
        <v>466</v>
      </c>
      <c r="L263" s="11">
        <v>6</v>
      </c>
      <c r="M263" s="11" t="s">
        <v>48</v>
      </c>
      <c r="N263" s="11">
        <v>3</v>
      </c>
      <c r="O263" s="11">
        <v>3</v>
      </c>
      <c r="P263" s="11" t="s">
        <v>48</v>
      </c>
      <c r="Q263" s="11">
        <v>5</v>
      </c>
      <c r="R263" s="11" t="s">
        <v>48</v>
      </c>
      <c r="S263" s="11" t="s">
        <v>48</v>
      </c>
    </row>
  </sheetData>
  <sheetProtection algorithmName="SHA-512" hashValue="x8jDA3Pn5GYi7AysLF0QzBAU4eVFv9P1gMKDZRV0JNRHtOIq63+EDykWsjCqWfwIpEF0XKzQRStbzcA93C781Q==" saltValue="sDdAUEEsBa0gVP1M3C/HYQ==" spinCount="100000" sheet="1" objects="1" scenarios="1"/>
  <mergeCells count="10">
    <mergeCell ref="N18:N19"/>
    <mergeCell ref="O18:O19"/>
    <mergeCell ref="U44:X44"/>
    <mergeCell ref="U52:X52"/>
    <mergeCell ref="H18:H19"/>
    <mergeCell ref="I18:I19"/>
    <mergeCell ref="J18:J19"/>
    <mergeCell ref="K18:K19"/>
    <mergeCell ref="L18:L19"/>
    <mergeCell ref="M18:M19"/>
  </mergeCells>
  <conditionalFormatting sqref="E9:G14 D14 M9:O12 L14">
    <cfRule type="containsErrors" dxfId="7" priority="9">
      <formula>ISERROR(D9)</formula>
    </cfRule>
  </conditionalFormatting>
  <conditionalFormatting sqref="M14">
    <cfRule type="containsErrors" dxfId="6" priority="8">
      <formula>ISERROR(M14)</formula>
    </cfRule>
  </conditionalFormatting>
  <conditionalFormatting sqref="O20:O29">
    <cfRule type="cellIs" dxfId="5" priority="7" operator="greaterThan">
      <formula>330</formula>
    </cfRule>
  </conditionalFormatting>
  <conditionalFormatting sqref="I30:L30">
    <cfRule type="cellIs" dxfId="4" priority="6" operator="equal">
      <formula>0</formula>
    </cfRule>
  </conditionalFormatting>
  <conditionalFormatting sqref="M21:O21 M23:O23 M25:O25 M27:O27 M29:O29">
    <cfRule type="cellIs" dxfId="3" priority="5" operator="equal">
      <formula>0</formula>
    </cfRule>
  </conditionalFormatting>
  <conditionalFormatting sqref="M22:O22 M24:O24 M26:O26 M28:O28 M30:O30">
    <cfRule type="cellIs" dxfId="2" priority="4" operator="equal">
      <formula>0</formula>
    </cfRule>
  </conditionalFormatting>
  <conditionalFormatting sqref="L14">
    <cfRule type="cellIs" dxfId="1" priority="3" operator="equal">
      <formula>0</formula>
    </cfRule>
  </conditionalFormatting>
  <conditionalFormatting sqref="Q21">
    <cfRule type="containsErrors" dxfId="0" priority="1">
      <formula>ISERROR(Q21)</formula>
    </cfRule>
  </conditionalFormatting>
  <dataValidations disablePrompts="1" count="1">
    <dataValidation type="list" allowBlank="1" showInputMessage="1" showErrorMessage="1" sqref="AA45">
      <formula1>Heimurinn</formula1>
    </dataValidation>
  </dataValidations>
  <hyperlinks>
    <hyperlink ref="R16" r:id="rId1"/>
    <hyperlink ref="R25" r:id="rId2" display="Þjónustusvæði TNT"/>
  </hyperlinks>
  <pageMargins left="0.7" right="0.7" top="0.75" bottom="0.75" header="0.3" footer="0.3"/>
  <pageSetup paperSize="9" orientation="portrait" r:id="rId3"/>
  <ignoredErrors>
    <ignoredError sqref="E9 G9:G10 G12 O12 M9 O9 V47" evalError="1"/>
  </ignoredErrors>
  <drawing r:id="rId4"/>
  <legacyDrawing r:id="rId5"/>
  <controls>
    <mc:AlternateContent xmlns:mc="http://schemas.openxmlformats.org/markup-compatibility/2006">
      <mc:Choice Requires="x14">
        <control shapeId="2050" r:id="rId6" name="ComboBox2">
          <controlPr locked="0" defaultSize="0" autoLine="0" linkedCell="AA48" listFillRange="SVC" r:id="rId7">
            <anchor moveWithCells="1">
              <from>
                <xdr:col>2</xdr:col>
                <xdr:colOff>0</xdr:colOff>
                <xdr:row>17</xdr:row>
                <xdr:rowOff>152400</xdr:rowOff>
              </from>
              <to>
                <xdr:col>5</xdr:col>
                <xdr:colOff>342900</xdr:colOff>
                <xdr:row>19</xdr:row>
                <xdr:rowOff>85725</xdr:rowOff>
              </to>
            </anchor>
          </controlPr>
        </control>
      </mc:Choice>
      <mc:Fallback>
        <control shapeId="2050" r:id="rId6" name="ComboBox2"/>
      </mc:Fallback>
    </mc:AlternateContent>
    <mc:AlternateContent xmlns:mc="http://schemas.openxmlformats.org/markup-compatibility/2006">
      <mc:Choice Requires="x14">
        <control shapeId="2049" r:id="rId8" name="ComboBox1">
          <controlPr locked="0" defaultSize="0" autoLine="0" linkedCell="Land" listFillRange="Heimurinn" r:id="rId9">
            <anchor moveWithCells="1">
              <from>
                <xdr:col>2</xdr:col>
                <xdr:colOff>0</xdr:colOff>
                <xdr:row>20</xdr:row>
                <xdr:rowOff>57150</xdr:rowOff>
              </from>
              <to>
                <xdr:col>5</xdr:col>
                <xdr:colOff>342900</xdr:colOff>
                <xdr:row>21</xdr:row>
                <xdr:rowOff>180975</xdr:rowOff>
              </to>
            </anchor>
          </controlPr>
        </control>
      </mc:Choice>
      <mc:Fallback>
        <control shapeId="2049" r:id="rId8" name="ComboBox1"/>
      </mc:Fallback>
    </mc:AlternateContent>
    <mc:AlternateContent xmlns:mc="http://schemas.openxmlformats.org/markup-compatibility/2006">
      <mc:Choice Requires="x14">
        <control shapeId="2051" r:id="rId10" name="CommandButton1">
          <controlPr defaultSize="0" autoLine="0" r:id="rId11">
            <anchor moveWithCells="1">
              <from>
                <xdr:col>1</xdr:col>
                <xdr:colOff>571500</xdr:colOff>
                <xdr:row>27</xdr:row>
                <xdr:rowOff>9525</xdr:rowOff>
              </from>
              <to>
                <xdr:col>5</xdr:col>
                <xdr:colOff>28575</xdr:colOff>
                <xdr:row>29</xdr:row>
                <xdr:rowOff>142875</xdr:rowOff>
              </to>
            </anchor>
          </controlPr>
        </control>
      </mc:Choice>
      <mc:Fallback>
        <control shapeId="2051" r:id="rId10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45"/>
  <sheetViews>
    <sheetView topLeftCell="A129" workbookViewId="0">
      <selection activeCell="B145" sqref="B145"/>
    </sheetView>
  </sheetViews>
  <sheetFormatPr defaultRowHeight="15" x14ac:dyDescent="0.25"/>
  <cols>
    <col min="1" max="1" width="9.140625" style="15"/>
    <col min="2" max="16384" width="9.140625" style="3"/>
  </cols>
  <sheetData>
    <row r="1" spans="1:25" x14ac:dyDescent="0.25">
      <c r="A1" s="15" t="s">
        <v>467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O1" s="3" t="s">
        <v>467</v>
      </c>
      <c r="P1" s="3">
        <v>1</v>
      </c>
      <c r="Q1" s="3">
        <v>2</v>
      </c>
      <c r="R1" s="3">
        <v>3</v>
      </c>
      <c r="S1" s="3">
        <v>4</v>
      </c>
      <c r="T1" s="3">
        <v>5</v>
      </c>
      <c r="U1" s="3">
        <v>6</v>
      </c>
      <c r="V1" s="3">
        <v>7</v>
      </c>
      <c r="W1" s="3">
        <v>8</v>
      </c>
      <c r="X1" s="3">
        <v>9</v>
      </c>
      <c r="Y1" s="3">
        <v>10</v>
      </c>
    </row>
    <row r="2" spans="1:25" x14ac:dyDescent="0.25">
      <c r="A2" s="15">
        <v>0.5</v>
      </c>
      <c r="B2" s="3" t="s">
        <v>509</v>
      </c>
      <c r="C2" s="3" t="s">
        <v>509</v>
      </c>
      <c r="D2" s="3">
        <v>9842.5</v>
      </c>
      <c r="E2" s="3">
        <v>8960</v>
      </c>
      <c r="F2" s="3">
        <v>11130</v>
      </c>
      <c r="G2" s="3">
        <v>14292.5</v>
      </c>
      <c r="H2" s="3">
        <v>5780</v>
      </c>
      <c r="I2" s="3">
        <v>12087.5</v>
      </c>
      <c r="J2" s="3">
        <v>10385</v>
      </c>
      <c r="K2" s="3">
        <v>5762.5</v>
      </c>
      <c r="O2" s="3" t="s">
        <v>468</v>
      </c>
      <c r="P2" s="3">
        <v>5355</v>
      </c>
      <c r="Q2" s="3">
        <v>6077.5</v>
      </c>
      <c r="R2" s="3">
        <v>8857.5</v>
      </c>
      <c r="S2" s="3">
        <v>8064.9999999999991</v>
      </c>
      <c r="T2" s="3">
        <v>10017.5</v>
      </c>
      <c r="U2" s="3">
        <v>12862.5</v>
      </c>
      <c r="V2" s="3">
        <v>5202.5</v>
      </c>
      <c r="W2" s="3">
        <v>10880</v>
      </c>
      <c r="X2" s="3">
        <v>9347.5</v>
      </c>
      <c r="Y2" s="3">
        <v>5187.5</v>
      </c>
    </row>
    <row r="3" spans="1:25" x14ac:dyDescent="0.25">
      <c r="A3" s="15">
        <v>1</v>
      </c>
      <c r="B3" s="3" t="s">
        <v>509</v>
      </c>
      <c r="C3" s="3" t="s">
        <v>509</v>
      </c>
      <c r="D3" s="3">
        <v>10977.5</v>
      </c>
      <c r="E3" s="3">
        <v>10455</v>
      </c>
      <c r="F3" s="3">
        <v>12477.5</v>
      </c>
      <c r="G3" s="3">
        <v>16004.999999999998</v>
      </c>
      <c r="H3" s="3">
        <v>6620</v>
      </c>
      <c r="I3" s="3">
        <v>13350</v>
      </c>
      <c r="J3" s="3">
        <v>11817.5</v>
      </c>
      <c r="K3" s="3">
        <v>6510</v>
      </c>
    </row>
    <row r="4" spans="1:25" x14ac:dyDescent="0.25">
      <c r="A4" s="15">
        <v>1.5</v>
      </c>
      <c r="B4" s="3" t="s">
        <v>509</v>
      </c>
      <c r="C4" s="3" t="s">
        <v>509</v>
      </c>
      <c r="D4" s="3">
        <v>12112.5</v>
      </c>
      <c r="E4" s="3">
        <v>11950</v>
      </c>
      <c r="F4" s="3">
        <v>13825</v>
      </c>
      <c r="G4" s="3">
        <v>17717.5</v>
      </c>
      <c r="H4" s="3">
        <v>7460</v>
      </c>
      <c r="I4" s="3">
        <v>14612.5</v>
      </c>
      <c r="J4" s="3">
        <v>13250</v>
      </c>
      <c r="K4" s="3">
        <v>7257.5</v>
      </c>
    </row>
    <row r="5" spans="1:25" x14ac:dyDescent="0.25">
      <c r="A5" s="15">
        <v>2</v>
      </c>
      <c r="B5" s="3" t="s">
        <v>509</v>
      </c>
      <c r="C5" s="3" t="s">
        <v>509</v>
      </c>
      <c r="D5" s="3">
        <v>13247.5</v>
      </c>
      <c r="E5" s="3">
        <v>13445</v>
      </c>
      <c r="F5" s="3">
        <v>15172.5</v>
      </c>
      <c r="G5" s="3">
        <v>19430</v>
      </c>
      <c r="H5" s="3">
        <v>8300</v>
      </c>
      <c r="I5" s="3">
        <v>15875</v>
      </c>
      <c r="J5" s="3">
        <v>14682.5</v>
      </c>
      <c r="K5" s="3">
        <v>8005.0000000000009</v>
      </c>
    </row>
    <row r="6" spans="1:25" x14ac:dyDescent="0.25">
      <c r="A6" s="15">
        <v>2.5</v>
      </c>
      <c r="B6" s="3" t="s">
        <v>509</v>
      </c>
      <c r="C6" s="3" t="s">
        <v>509</v>
      </c>
      <c r="D6" s="3">
        <v>14382.5</v>
      </c>
      <c r="E6" s="3">
        <v>14940</v>
      </c>
      <c r="F6" s="3">
        <v>16520</v>
      </c>
      <c r="G6" s="3">
        <v>21142.5</v>
      </c>
      <c r="H6" s="3">
        <v>9140</v>
      </c>
      <c r="I6" s="3">
        <v>17137.5</v>
      </c>
      <c r="J6" s="3">
        <v>16114.999999999998</v>
      </c>
      <c r="K6" s="3">
        <v>8752.5</v>
      </c>
    </row>
    <row r="7" spans="1:25" x14ac:dyDescent="0.25">
      <c r="A7" s="15">
        <v>3</v>
      </c>
      <c r="B7" s="3" t="s">
        <v>509</v>
      </c>
      <c r="C7" s="3" t="s">
        <v>509</v>
      </c>
      <c r="D7" s="3">
        <v>15517.5</v>
      </c>
      <c r="E7" s="3">
        <v>16435</v>
      </c>
      <c r="F7" s="3">
        <v>17867.5</v>
      </c>
      <c r="G7" s="3">
        <v>22855</v>
      </c>
      <c r="H7" s="3">
        <v>9980</v>
      </c>
      <c r="I7" s="3">
        <v>18400</v>
      </c>
      <c r="J7" s="3">
        <v>17547.5</v>
      </c>
      <c r="K7" s="3">
        <v>9500</v>
      </c>
    </row>
    <row r="8" spans="1:25" x14ac:dyDescent="0.25">
      <c r="A8" s="15">
        <v>3.5</v>
      </c>
      <c r="B8" s="3" t="s">
        <v>509</v>
      </c>
      <c r="C8" s="3" t="s">
        <v>509</v>
      </c>
      <c r="D8" s="3">
        <v>16652.5</v>
      </c>
      <c r="E8" s="3">
        <v>17930</v>
      </c>
      <c r="F8" s="3">
        <v>19215</v>
      </c>
      <c r="G8" s="3">
        <v>24567.5</v>
      </c>
      <c r="H8" s="3">
        <v>10820</v>
      </c>
      <c r="I8" s="3">
        <v>19662.5</v>
      </c>
      <c r="J8" s="3">
        <v>18980</v>
      </c>
      <c r="K8" s="3">
        <v>10247.5</v>
      </c>
    </row>
    <row r="9" spans="1:25" x14ac:dyDescent="0.25">
      <c r="A9" s="15">
        <v>4</v>
      </c>
      <c r="B9" s="3" t="s">
        <v>509</v>
      </c>
      <c r="C9" s="3" t="s">
        <v>509</v>
      </c>
      <c r="D9" s="3">
        <v>17787.5</v>
      </c>
      <c r="E9" s="3">
        <v>19425</v>
      </c>
      <c r="F9" s="3">
        <v>20562.5</v>
      </c>
      <c r="G9" s="3">
        <v>26280</v>
      </c>
      <c r="H9" s="3">
        <v>11660</v>
      </c>
      <c r="I9" s="3">
        <v>20925</v>
      </c>
      <c r="J9" s="3">
        <v>20412.5</v>
      </c>
      <c r="K9" s="3">
        <v>10995</v>
      </c>
    </row>
    <row r="10" spans="1:25" x14ac:dyDescent="0.25">
      <c r="A10" s="15">
        <v>4.5</v>
      </c>
      <c r="B10" s="3" t="s">
        <v>509</v>
      </c>
      <c r="C10" s="3" t="s">
        <v>509</v>
      </c>
      <c r="D10" s="3">
        <v>18922.5</v>
      </c>
      <c r="E10" s="3">
        <v>20920</v>
      </c>
      <c r="F10" s="3">
        <v>21910</v>
      </c>
      <c r="G10" s="3">
        <v>27992.5</v>
      </c>
      <c r="H10" s="3">
        <v>12500</v>
      </c>
      <c r="I10" s="3">
        <v>22187.5</v>
      </c>
      <c r="J10" s="3">
        <v>21845</v>
      </c>
      <c r="K10" s="3">
        <v>11742.5</v>
      </c>
    </row>
    <row r="11" spans="1:25" x14ac:dyDescent="0.25">
      <c r="A11" s="15">
        <v>5</v>
      </c>
      <c r="B11" s="3" t="s">
        <v>509</v>
      </c>
      <c r="C11" s="3" t="s">
        <v>509</v>
      </c>
      <c r="D11" s="3">
        <v>20057.5</v>
      </c>
      <c r="E11" s="3">
        <v>22415</v>
      </c>
      <c r="F11" s="3">
        <v>23257.5</v>
      </c>
      <c r="G11" s="3">
        <v>29705</v>
      </c>
      <c r="H11" s="3">
        <v>13340</v>
      </c>
      <c r="I11" s="3">
        <v>23450</v>
      </c>
      <c r="J11" s="3">
        <v>23277.5</v>
      </c>
      <c r="K11" s="3">
        <v>12490</v>
      </c>
    </row>
    <row r="12" spans="1:25" x14ac:dyDescent="0.25">
      <c r="A12" s="15">
        <v>5.5</v>
      </c>
      <c r="B12" s="3" t="s">
        <v>509</v>
      </c>
      <c r="C12" s="3" t="s">
        <v>509</v>
      </c>
      <c r="D12" s="3">
        <v>22372.5</v>
      </c>
      <c r="E12" s="3">
        <v>23860</v>
      </c>
      <c r="F12" s="3">
        <v>24615</v>
      </c>
      <c r="G12" s="3">
        <v>32060.000000000004</v>
      </c>
      <c r="H12" s="3">
        <v>14162.5</v>
      </c>
      <c r="I12" s="3">
        <v>24762.5</v>
      </c>
      <c r="J12" s="3">
        <v>24442.5</v>
      </c>
      <c r="K12" s="3">
        <v>14045</v>
      </c>
    </row>
    <row r="13" spans="1:25" x14ac:dyDescent="0.25">
      <c r="A13" s="15">
        <v>6</v>
      </c>
      <c r="B13" s="3" t="s">
        <v>509</v>
      </c>
      <c r="C13" s="3" t="s">
        <v>509</v>
      </c>
      <c r="D13" s="3">
        <v>23645</v>
      </c>
      <c r="E13" s="3">
        <v>25305</v>
      </c>
      <c r="F13" s="3">
        <v>25970</v>
      </c>
      <c r="G13" s="3">
        <v>34415</v>
      </c>
      <c r="H13" s="3">
        <v>14985</v>
      </c>
      <c r="I13" s="3">
        <v>26077.5</v>
      </c>
      <c r="J13" s="3">
        <v>25607.5</v>
      </c>
      <c r="K13" s="3">
        <v>14855</v>
      </c>
    </row>
    <row r="14" spans="1:25" x14ac:dyDescent="0.25">
      <c r="A14" s="15">
        <v>6.5</v>
      </c>
      <c r="B14" s="3" t="s">
        <v>509</v>
      </c>
      <c r="C14" s="3" t="s">
        <v>509</v>
      </c>
      <c r="D14" s="3">
        <v>24917.5</v>
      </c>
      <c r="E14" s="3">
        <v>26750</v>
      </c>
      <c r="F14" s="3">
        <v>27325</v>
      </c>
      <c r="G14" s="3">
        <v>36770</v>
      </c>
      <c r="H14" s="3">
        <v>15807.5</v>
      </c>
      <c r="I14" s="3">
        <v>27392.5</v>
      </c>
      <c r="J14" s="3">
        <v>26772.5</v>
      </c>
      <c r="K14" s="3">
        <v>15665</v>
      </c>
    </row>
    <row r="15" spans="1:25" x14ac:dyDescent="0.25">
      <c r="A15" s="15">
        <v>7</v>
      </c>
      <c r="B15" s="3" t="s">
        <v>509</v>
      </c>
      <c r="C15" s="3" t="s">
        <v>509</v>
      </c>
      <c r="D15" s="3">
        <v>26190</v>
      </c>
      <c r="E15" s="3">
        <v>28195</v>
      </c>
      <c r="F15" s="3">
        <v>28680</v>
      </c>
      <c r="G15" s="3">
        <v>39125</v>
      </c>
      <c r="H15" s="3">
        <v>16630</v>
      </c>
      <c r="I15" s="3">
        <v>28707.5</v>
      </c>
      <c r="J15" s="3">
        <v>27937.5</v>
      </c>
      <c r="K15" s="3">
        <v>16475</v>
      </c>
    </row>
    <row r="16" spans="1:25" x14ac:dyDescent="0.25">
      <c r="A16" s="15">
        <v>7.5</v>
      </c>
      <c r="B16" s="3" t="s">
        <v>509</v>
      </c>
      <c r="C16" s="3" t="s">
        <v>509</v>
      </c>
      <c r="D16" s="3">
        <v>27462.5</v>
      </c>
      <c r="E16" s="3">
        <v>29640</v>
      </c>
      <c r="F16" s="3">
        <v>30035</v>
      </c>
      <c r="G16" s="3">
        <v>41480</v>
      </c>
      <c r="H16" s="3">
        <v>17452.5</v>
      </c>
      <c r="I16" s="3">
        <v>30022.5</v>
      </c>
      <c r="J16" s="3">
        <v>29102.5</v>
      </c>
      <c r="K16" s="3">
        <v>17285</v>
      </c>
    </row>
    <row r="17" spans="1:11" x14ac:dyDescent="0.25">
      <c r="A17" s="15">
        <v>8</v>
      </c>
      <c r="B17" s="3" t="s">
        <v>509</v>
      </c>
      <c r="C17" s="3" t="s">
        <v>509</v>
      </c>
      <c r="D17" s="3">
        <v>28735</v>
      </c>
      <c r="E17" s="3">
        <v>31085</v>
      </c>
      <c r="F17" s="3">
        <v>31390</v>
      </c>
      <c r="G17" s="3">
        <v>43835</v>
      </c>
      <c r="H17" s="3">
        <v>18275</v>
      </c>
      <c r="I17" s="3">
        <v>31337.5</v>
      </c>
      <c r="J17" s="3">
        <v>30267.5</v>
      </c>
      <c r="K17" s="3">
        <v>18095</v>
      </c>
    </row>
    <row r="18" spans="1:11" x14ac:dyDescent="0.25">
      <c r="A18" s="15">
        <v>8.5</v>
      </c>
      <c r="B18" s="3" t="s">
        <v>509</v>
      </c>
      <c r="C18" s="3" t="s">
        <v>509</v>
      </c>
      <c r="D18" s="3">
        <v>30007.5</v>
      </c>
      <c r="E18" s="3">
        <v>32530</v>
      </c>
      <c r="F18" s="3">
        <v>32744.999999999996</v>
      </c>
      <c r="G18" s="3">
        <v>46190</v>
      </c>
      <c r="H18" s="3">
        <v>19097.5</v>
      </c>
      <c r="I18" s="3">
        <v>32652.500000000004</v>
      </c>
      <c r="J18" s="3">
        <v>31432.5</v>
      </c>
      <c r="K18" s="3">
        <v>18905</v>
      </c>
    </row>
    <row r="19" spans="1:11" x14ac:dyDescent="0.25">
      <c r="A19" s="15">
        <v>9</v>
      </c>
      <c r="B19" s="3" t="s">
        <v>509</v>
      </c>
      <c r="C19" s="3" t="s">
        <v>509</v>
      </c>
      <c r="D19" s="3">
        <v>31280</v>
      </c>
      <c r="E19" s="3">
        <v>33975</v>
      </c>
      <c r="F19" s="3">
        <v>34100</v>
      </c>
      <c r="G19" s="3">
        <v>48545</v>
      </c>
      <c r="H19" s="3">
        <v>19920</v>
      </c>
      <c r="I19" s="3">
        <v>33967.5</v>
      </c>
      <c r="J19" s="3">
        <v>32597.499999999996</v>
      </c>
      <c r="K19" s="3">
        <v>19715</v>
      </c>
    </row>
    <row r="20" spans="1:11" x14ac:dyDescent="0.25">
      <c r="A20" s="15">
        <v>9.5</v>
      </c>
      <c r="B20" s="3" t="s">
        <v>509</v>
      </c>
      <c r="C20" s="3" t="s">
        <v>509</v>
      </c>
      <c r="D20" s="3">
        <v>32552.500000000004</v>
      </c>
      <c r="E20" s="3">
        <v>35420</v>
      </c>
      <c r="F20" s="3">
        <v>35455</v>
      </c>
      <c r="G20" s="3">
        <v>50900</v>
      </c>
      <c r="H20" s="3">
        <v>20742.5</v>
      </c>
      <c r="I20" s="3">
        <v>35282.5</v>
      </c>
      <c r="J20" s="3">
        <v>33762.5</v>
      </c>
      <c r="K20" s="3">
        <v>20525</v>
      </c>
    </row>
    <row r="21" spans="1:11" x14ac:dyDescent="0.25">
      <c r="A21" s="15">
        <v>10</v>
      </c>
      <c r="B21" s="3" t="s">
        <v>509</v>
      </c>
      <c r="C21" s="3" t="s">
        <v>509</v>
      </c>
      <c r="D21" s="3">
        <v>33825</v>
      </c>
      <c r="E21" s="3">
        <v>36865</v>
      </c>
      <c r="F21" s="3">
        <v>36810</v>
      </c>
      <c r="G21" s="3">
        <v>53255</v>
      </c>
      <c r="H21" s="3">
        <v>21565</v>
      </c>
      <c r="I21" s="3">
        <v>36597.5</v>
      </c>
      <c r="J21" s="3">
        <v>34927.5</v>
      </c>
      <c r="K21" s="3">
        <v>21335</v>
      </c>
    </row>
    <row r="22" spans="1:11" x14ac:dyDescent="0.25">
      <c r="A22" s="15">
        <v>10.5</v>
      </c>
      <c r="B22" s="3" t="s">
        <v>509</v>
      </c>
      <c r="C22" s="3" t="s">
        <v>509</v>
      </c>
      <c r="D22" s="3">
        <v>34262.5</v>
      </c>
      <c r="E22" s="3">
        <v>38325</v>
      </c>
      <c r="F22" s="3">
        <v>38167.5</v>
      </c>
      <c r="G22" s="3">
        <v>63415</v>
      </c>
      <c r="H22" s="3">
        <v>22365</v>
      </c>
      <c r="I22" s="3">
        <v>37805</v>
      </c>
      <c r="J22" s="3">
        <v>36140</v>
      </c>
      <c r="K22" s="3">
        <v>22117.5</v>
      </c>
    </row>
    <row r="23" spans="1:11" x14ac:dyDescent="0.25">
      <c r="A23" s="15">
        <v>11</v>
      </c>
      <c r="B23" s="3" t="s">
        <v>509</v>
      </c>
      <c r="C23" s="3" t="s">
        <v>509</v>
      </c>
      <c r="D23" s="3">
        <v>35490</v>
      </c>
      <c r="E23" s="3">
        <v>39785</v>
      </c>
      <c r="F23" s="3">
        <v>39522.5</v>
      </c>
      <c r="G23" s="3">
        <v>65712.5</v>
      </c>
      <c r="H23" s="3">
        <v>23162.5</v>
      </c>
      <c r="I23" s="3">
        <v>39015</v>
      </c>
      <c r="J23" s="3">
        <v>37352.5</v>
      </c>
      <c r="K23" s="3">
        <v>22900</v>
      </c>
    </row>
    <row r="24" spans="1:11" x14ac:dyDescent="0.25">
      <c r="A24" s="15">
        <v>11.5</v>
      </c>
      <c r="B24" s="3" t="s">
        <v>509</v>
      </c>
      <c r="C24" s="3" t="s">
        <v>509</v>
      </c>
      <c r="D24" s="3">
        <v>36717.5</v>
      </c>
      <c r="E24" s="3">
        <v>41245</v>
      </c>
      <c r="F24" s="3">
        <v>40877.5</v>
      </c>
      <c r="G24" s="3">
        <v>68010</v>
      </c>
      <c r="H24" s="3">
        <v>23960</v>
      </c>
      <c r="I24" s="3">
        <v>40225</v>
      </c>
      <c r="J24" s="3">
        <v>38565</v>
      </c>
      <c r="K24" s="3">
        <v>23682.5</v>
      </c>
    </row>
    <row r="25" spans="1:11" x14ac:dyDescent="0.25">
      <c r="A25" s="15">
        <v>12</v>
      </c>
      <c r="B25" s="3" t="s">
        <v>509</v>
      </c>
      <c r="C25" s="3" t="s">
        <v>509</v>
      </c>
      <c r="D25" s="3">
        <v>37945</v>
      </c>
      <c r="E25" s="3">
        <v>42705</v>
      </c>
      <c r="F25" s="3">
        <v>42232.5</v>
      </c>
      <c r="G25" s="3">
        <v>70307.5</v>
      </c>
      <c r="H25" s="3">
        <v>24757.5</v>
      </c>
      <c r="I25" s="3">
        <v>41435</v>
      </c>
      <c r="J25" s="3">
        <v>39777.5</v>
      </c>
      <c r="K25" s="3">
        <v>24465</v>
      </c>
    </row>
    <row r="26" spans="1:11" x14ac:dyDescent="0.25">
      <c r="A26" s="15">
        <v>12.5</v>
      </c>
      <c r="B26" s="3" t="s">
        <v>509</v>
      </c>
      <c r="C26" s="3" t="s">
        <v>509</v>
      </c>
      <c r="D26" s="3">
        <v>39172.5</v>
      </c>
      <c r="E26" s="3">
        <v>44165</v>
      </c>
      <c r="F26" s="3">
        <v>43587.5</v>
      </c>
      <c r="G26" s="3">
        <v>72605</v>
      </c>
      <c r="H26" s="3">
        <v>25555</v>
      </c>
      <c r="I26" s="3">
        <v>42645</v>
      </c>
      <c r="J26" s="3">
        <v>40990</v>
      </c>
      <c r="K26" s="3">
        <v>25247.5</v>
      </c>
    </row>
    <row r="27" spans="1:11" x14ac:dyDescent="0.25">
      <c r="A27" s="15">
        <v>13</v>
      </c>
      <c r="B27" s="3" t="s">
        <v>509</v>
      </c>
      <c r="C27" s="3" t="s">
        <v>509</v>
      </c>
      <c r="D27" s="3">
        <v>40400</v>
      </c>
      <c r="E27" s="3">
        <v>45625</v>
      </c>
      <c r="F27" s="3">
        <v>44942.5</v>
      </c>
      <c r="G27" s="3">
        <v>74902.5</v>
      </c>
      <c r="H27" s="3">
        <v>26352.5</v>
      </c>
      <c r="I27" s="3">
        <v>43855</v>
      </c>
      <c r="J27" s="3">
        <v>42202.5</v>
      </c>
      <c r="K27" s="3">
        <v>26030</v>
      </c>
    </row>
    <row r="28" spans="1:11" x14ac:dyDescent="0.25">
      <c r="A28" s="15">
        <v>13.5</v>
      </c>
      <c r="B28" s="3" t="s">
        <v>509</v>
      </c>
      <c r="C28" s="3" t="s">
        <v>509</v>
      </c>
      <c r="D28" s="3">
        <v>41627.5</v>
      </c>
      <c r="E28" s="3">
        <v>47085</v>
      </c>
      <c r="F28" s="3">
        <v>46297.5</v>
      </c>
      <c r="G28" s="3">
        <v>77200</v>
      </c>
      <c r="H28" s="3">
        <v>27150</v>
      </c>
      <c r="I28" s="3">
        <v>45065</v>
      </c>
      <c r="J28" s="3">
        <v>43415</v>
      </c>
      <c r="K28" s="3">
        <v>26812.5</v>
      </c>
    </row>
    <row r="29" spans="1:11" x14ac:dyDescent="0.25">
      <c r="A29" s="15">
        <v>14</v>
      </c>
      <c r="B29" s="3" t="s">
        <v>509</v>
      </c>
      <c r="C29" s="3" t="s">
        <v>509</v>
      </c>
      <c r="D29" s="3">
        <v>42855</v>
      </c>
      <c r="E29" s="3">
        <v>48545</v>
      </c>
      <c r="F29" s="3">
        <v>47652.5</v>
      </c>
      <c r="G29" s="3">
        <v>79497.5</v>
      </c>
      <c r="H29" s="3">
        <v>27947.5</v>
      </c>
      <c r="I29" s="3">
        <v>46275</v>
      </c>
      <c r="J29" s="3">
        <v>44627.5</v>
      </c>
      <c r="K29" s="3">
        <v>27595</v>
      </c>
    </row>
    <row r="30" spans="1:11" x14ac:dyDescent="0.25">
      <c r="A30" s="15">
        <v>14.5</v>
      </c>
      <c r="B30" s="3" t="s">
        <v>509</v>
      </c>
      <c r="C30" s="3" t="s">
        <v>509</v>
      </c>
      <c r="D30" s="3">
        <v>44082.5</v>
      </c>
      <c r="E30" s="3">
        <v>50005</v>
      </c>
      <c r="F30" s="3">
        <v>49007.5</v>
      </c>
      <c r="G30" s="3">
        <v>81795</v>
      </c>
      <c r="H30" s="3">
        <v>28745</v>
      </c>
      <c r="I30" s="3">
        <v>47485</v>
      </c>
      <c r="J30" s="3">
        <v>45840</v>
      </c>
      <c r="K30" s="3">
        <v>28377.5</v>
      </c>
    </row>
    <row r="31" spans="1:11" x14ac:dyDescent="0.25">
      <c r="A31" s="15">
        <v>15</v>
      </c>
      <c r="B31" s="3" t="s">
        <v>509</v>
      </c>
      <c r="C31" s="3" t="s">
        <v>509</v>
      </c>
      <c r="D31" s="3">
        <v>45310</v>
      </c>
      <c r="E31" s="3">
        <v>51465</v>
      </c>
      <c r="F31" s="3">
        <v>50362.5</v>
      </c>
      <c r="G31" s="3">
        <v>84092.5</v>
      </c>
      <c r="H31" s="3">
        <v>29542.5</v>
      </c>
      <c r="I31" s="3">
        <v>48695</v>
      </c>
      <c r="J31" s="3">
        <v>47052.5</v>
      </c>
      <c r="K31" s="3">
        <v>29160</v>
      </c>
    </row>
    <row r="32" spans="1:11" x14ac:dyDescent="0.25">
      <c r="A32" s="15">
        <v>15.5</v>
      </c>
      <c r="B32" s="3" t="s">
        <v>509</v>
      </c>
      <c r="C32" s="3" t="s">
        <v>509</v>
      </c>
      <c r="D32" s="3">
        <v>46537.5</v>
      </c>
      <c r="E32" s="3">
        <v>52925</v>
      </c>
      <c r="F32" s="3">
        <v>51717.5</v>
      </c>
      <c r="G32" s="3">
        <v>86390</v>
      </c>
      <c r="H32" s="3">
        <v>30340</v>
      </c>
      <c r="I32" s="3">
        <v>49905</v>
      </c>
      <c r="J32" s="3">
        <v>48265</v>
      </c>
      <c r="K32" s="3">
        <v>29942.5</v>
      </c>
    </row>
    <row r="33" spans="1:11" x14ac:dyDescent="0.25">
      <c r="A33" s="15">
        <v>16</v>
      </c>
      <c r="B33" s="3" t="s">
        <v>509</v>
      </c>
      <c r="C33" s="3" t="s">
        <v>509</v>
      </c>
      <c r="D33" s="3">
        <v>47765</v>
      </c>
      <c r="E33" s="3">
        <v>54385</v>
      </c>
      <c r="F33" s="3">
        <v>53072.5</v>
      </c>
      <c r="G33" s="3">
        <v>88687.5</v>
      </c>
      <c r="H33" s="3">
        <v>31137.5</v>
      </c>
      <c r="I33" s="3">
        <v>51115</v>
      </c>
      <c r="J33" s="3">
        <v>49477.5</v>
      </c>
      <c r="K33" s="3">
        <v>30725</v>
      </c>
    </row>
    <row r="34" spans="1:11" x14ac:dyDescent="0.25">
      <c r="A34" s="15">
        <v>16.5</v>
      </c>
      <c r="B34" s="3" t="s">
        <v>509</v>
      </c>
      <c r="C34" s="3" t="s">
        <v>509</v>
      </c>
      <c r="D34" s="3">
        <v>48992.5</v>
      </c>
      <c r="E34" s="3">
        <v>55845</v>
      </c>
      <c r="F34" s="3">
        <v>54427.5</v>
      </c>
      <c r="G34" s="3">
        <v>90985</v>
      </c>
      <c r="H34" s="3">
        <v>31935</v>
      </c>
      <c r="I34" s="3">
        <v>52325</v>
      </c>
      <c r="J34" s="3">
        <v>50690</v>
      </c>
      <c r="K34" s="3">
        <v>31507.5</v>
      </c>
    </row>
    <row r="35" spans="1:11" x14ac:dyDescent="0.25">
      <c r="A35" s="15">
        <v>17</v>
      </c>
      <c r="B35" s="3" t="s">
        <v>509</v>
      </c>
      <c r="C35" s="3" t="s">
        <v>509</v>
      </c>
      <c r="D35" s="3">
        <v>50220</v>
      </c>
      <c r="E35" s="3">
        <v>57305</v>
      </c>
      <c r="F35" s="3">
        <v>55782.5</v>
      </c>
      <c r="G35" s="3">
        <v>93282.5</v>
      </c>
      <c r="H35" s="3">
        <v>32732.5</v>
      </c>
      <c r="I35" s="3">
        <v>53535</v>
      </c>
      <c r="J35" s="3">
        <v>51902.5</v>
      </c>
      <c r="K35" s="3">
        <v>32290</v>
      </c>
    </row>
    <row r="36" spans="1:11" x14ac:dyDescent="0.25">
      <c r="A36" s="15">
        <v>17.5</v>
      </c>
      <c r="B36" s="3" t="s">
        <v>509</v>
      </c>
      <c r="C36" s="3" t="s">
        <v>509</v>
      </c>
      <c r="D36" s="3">
        <v>51447.5</v>
      </c>
      <c r="E36" s="3">
        <v>58765</v>
      </c>
      <c r="F36" s="3">
        <v>57137.5</v>
      </c>
      <c r="G36" s="3">
        <v>95580</v>
      </c>
      <c r="H36" s="3">
        <v>33530</v>
      </c>
      <c r="I36" s="3">
        <v>54745</v>
      </c>
      <c r="J36" s="3">
        <v>53115</v>
      </c>
      <c r="K36" s="3">
        <v>33072.5</v>
      </c>
    </row>
    <row r="37" spans="1:11" x14ac:dyDescent="0.25">
      <c r="A37" s="15">
        <v>18</v>
      </c>
      <c r="B37" s="3" t="s">
        <v>509</v>
      </c>
      <c r="C37" s="3" t="s">
        <v>509</v>
      </c>
      <c r="D37" s="3">
        <v>52485</v>
      </c>
      <c r="E37" s="3">
        <v>60312.5</v>
      </c>
      <c r="F37" s="3">
        <v>58580</v>
      </c>
      <c r="G37" s="3">
        <v>96740</v>
      </c>
      <c r="H37" s="3">
        <v>34357.5</v>
      </c>
      <c r="I37" s="3">
        <v>55995</v>
      </c>
      <c r="J37" s="3">
        <v>54272.5</v>
      </c>
      <c r="K37" s="3">
        <v>33897.5</v>
      </c>
    </row>
    <row r="38" spans="1:11" x14ac:dyDescent="0.25">
      <c r="A38" s="15">
        <v>18.5</v>
      </c>
      <c r="B38" s="3" t="s">
        <v>509</v>
      </c>
      <c r="C38" s="3" t="s">
        <v>509</v>
      </c>
      <c r="D38" s="3">
        <v>53522.5</v>
      </c>
      <c r="E38" s="3">
        <v>61860</v>
      </c>
      <c r="F38" s="3">
        <v>60022.5</v>
      </c>
      <c r="G38" s="3">
        <v>97900</v>
      </c>
      <c r="H38" s="3">
        <v>35185</v>
      </c>
      <c r="I38" s="3">
        <v>57245</v>
      </c>
      <c r="J38" s="3">
        <v>55430</v>
      </c>
      <c r="K38" s="3">
        <v>34722.5</v>
      </c>
    </row>
    <row r="39" spans="1:11" x14ac:dyDescent="0.25">
      <c r="A39" s="15">
        <v>19</v>
      </c>
      <c r="B39" s="3" t="s">
        <v>509</v>
      </c>
      <c r="C39" s="3" t="s">
        <v>509</v>
      </c>
      <c r="D39" s="3">
        <v>54560</v>
      </c>
      <c r="E39" s="3">
        <v>63407.5</v>
      </c>
      <c r="F39" s="3">
        <v>61465</v>
      </c>
      <c r="G39" s="3">
        <v>99060</v>
      </c>
      <c r="H39" s="3">
        <v>36012.5</v>
      </c>
      <c r="I39" s="3">
        <v>58495</v>
      </c>
      <c r="J39" s="3">
        <v>56587.5</v>
      </c>
      <c r="K39" s="3">
        <v>35547.5</v>
      </c>
    </row>
    <row r="40" spans="1:11" x14ac:dyDescent="0.25">
      <c r="A40" s="15">
        <v>19.5</v>
      </c>
      <c r="B40" s="3" t="s">
        <v>509</v>
      </c>
      <c r="C40" s="3" t="s">
        <v>509</v>
      </c>
      <c r="D40" s="3">
        <v>55597.5</v>
      </c>
      <c r="E40" s="3">
        <v>64955</v>
      </c>
      <c r="F40" s="3">
        <v>62907.5</v>
      </c>
      <c r="G40" s="3">
        <v>100220</v>
      </c>
      <c r="H40" s="3">
        <v>36840</v>
      </c>
      <c r="I40" s="3">
        <v>59745</v>
      </c>
      <c r="J40" s="3">
        <v>57745</v>
      </c>
      <c r="K40" s="3">
        <v>36372.5</v>
      </c>
    </row>
    <row r="41" spans="1:11" x14ac:dyDescent="0.25">
      <c r="A41" s="15">
        <v>20</v>
      </c>
      <c r="B41" s="3" t="s">
        <v>509</v>
      </c>
      <c r="C41" s="3" t="s">
        <v>509</v>
      </c>
      <c r="D41" s="3">
        <v>56635</v>
      </c>
      <c r="E41" s="3">
        <v>66502.5</v>
      </c>
      <c r="F41" s="3">
        <v>64349.999999999993</v>
      </c>
      <c r="G41" s="3">
        <v>101380</v>
      </c>
      <c r="H41" s="3">
        <v>37667.5</v>
      </c>
      <c r="I41" s="3">
        <v>60995</v>
      </c>
      <c r="J41" s="3">
        <v>58902.5</v>
      </c>
      <c r="K41" s="3">
        <v>37197.5</v>
      </c>
    </row>
    <row r="42" spans="1:11" x14ac:dyDescent="0.25">
      <c r="A42" s="15">
        <v>20.5</v>
      </c>
      <c r="B42" s="3" t="s">
        <v>509</v>
      </c>
      <c r="C42" s="3" t="s">
        <v>509</v>
      </c>
      <c r="D42" s="3">
        <v>57672.5</v>
      </c>
      <c r="E42" s="3">
        <v>68050</v>
      </c>
      <c r="F42" s="3">
        <v>65792.5</v>
      </c>
      <c r="G42" s="3">
        <v>102540</v>
      </c>
      <c r="H42" s="3">
        <v>38495</v>
      </c>
      <c r="I42" s="3">
        <v>62245</v>
      </c>
      <c r="J42" s="3">
        <v>60060</v>
      </c>
      <c r="K42" s="3">
        <v>38022.5</v>
      </c>
    </row>
    <row r="43" spans="1:11" x14ac:dyDescent="0.25">
      <c r="A43" s="15">
        <v>21</v>
      </c>
      <c r="B43" s="3" t="s">
        <v>509</v>
      </c>
      <c r="C43" s="3" t="s">
        <v>509</v>
      </c>
      <c r="D43" s="3">
        <v>58710</v>
      </c>
      <c r="E43" s="3">
        <v>69597.5</v>
      </c>
      <c r="F43" s="3">
        <v>67235</v>
      </c>
      <c r="G43" s="3">
        <v>103700</v>
      </c>
      <c r="H43" s="3">
        <v>39322.5</v>
      </c>
      <c r="I43" s="3">
        <v>63495</v>
      </c>
      <c r="J43" s="3">
        <v>61217.5</v>
      </c>
      <c r="K43" s="3">
        <v>38847.5</v>
      </c>
    </row>
    <row r="44" spans="1:11" x14ac:dyDescent="0.25">
      <c r="A44" s="15">
        <v>21.5</v>
      </c>
      <c r="B44" s="3" t="s">
        <v>509</v>
      </c>
      <c r="C44" s="3" t="s">
        <v>509</v>
      </c>
      <c r="D44" s="3">
        <v>59747.5</v>
      </c>
      <c r="E44" s="3">
        <v>71145</v>
      </c>
      <c r="F44" s="3">
        <v>68677.5</v>
      </c>
      <c r="G44" s="3">
        <v>104860</v>
      </c>
      <c r="H44" s="3">
        <v>40150</v>
      </c>
      <c r="I44" s="3">
        <v>64745.000000000007</v>
      </c>
      <c r="J44" s="3">
        <v>62375</v>
      </c>
      <c r="K44" s="3">
        <v>39672.5</v>
      </c>
    </row>
    <row r="45" spans="1:11" x14ac:dyDescent="0.25">
      <c r="A45" s="15">
        <v>22</v>
      </c>
      <c r="B45" s="3" t="s">
        <v>509</v>
      </c>
      <c r="C45" s="3" t="s">
        <v>509</v>
      </c>
      <c r="D45" s="3">
        <v>60785</v>
      </c>
      <c r="E45" s="3">
        <v>72692.5</v>
      </c>
      <c r="F45" s="3">
        <v>70120</v>
      </c>
      <c r="G45" s="3">
        <v>106020</v>
      </c>
      <c r="H45" s="3">
        <v>40977.5</v>
      </c>
      <c r="I45" s="3">
        <v>65995</v>
      </c>
      <c r="J45" s="3">
        <v>63532.5</v>
      </c>
      <c r="K45" s="3">
        <v>40497.5</v>
      </c>
    </row>
    <row r="46" spans="1:11" x14ac:dyDescent="0.25">
      <c r="A46" s="15">
        <v>22.5</v>
      </c>
      <c r="B46" s="3" t="s">
        <v>509</v>
      </c>
      <c r="C46" s="3" t="s">
        <v>509</v>
      </c>
      <c r="D46" s="3">
        <v>61822.5</v>
      </c>
      <c r="E46" s="3">
        <v>74240</v>
      </c>
      <c r="F46" s="3">
        <v>71562.5</v>
      </c>
      <c r="G46" s="3">
        <v>107180</v>
      </c>
      <c r="H46" s="3">
        <v>41805</v>
      </c>
      <c r="I46" s="3">
        <v>67245</v>
      </c>
      <c r="J46" s="3">
        <v>64690</v>
      </c>
      <c r="K46" s="3">
        <v>41322.5</v>
      </c>
    </row>
    <row r="47" spans="1:11" x14ac:dyDescent="0.25">
      <c r="A47" s="15">
        <v>23</v>
      </c>
      <c r="B47" s="3" t="s">
        <v>509</v>
      </c>
      <c r="C47" s="3" t="s">
        <v>509</v>
      </c>
      <c r="D47" s="3">
        <v>62860</v>
      </c>
      <c r="E47" s="3">
        <v>75787.5</v>
      </c>
      <c r="F47" s="3">
        <v>73005</v>
      </c>
      <c r="G47" s="3">
        <v>108340</v>
      </c>
      <c r="H47" s="3">
        <v>42632.5</v>
      </c>
      <c r="I47" s="3">
        <v>68495</v>
      </c>
      <c r="J47" s="3">
        <v>65847.5</v>
      </c>
      <c r="K47" s="3">
        <v>42147.5</v>
      </c>
    </row>
    <row r="48" spans="1:11" x14ac:dyDescent="0.25">
      <c r="A48" s="15">
        <v>23.5</v>
      </c>
      <c r="B48" s="3" t="s">
        <v>509</v>
      </c>
      <c r="C48" s="3" t="s">
        <v>509</v>
      </c>
      <c r="D48" s="3">
        <v>63897.5</v>
      </c>
      <c r="E48" s="3">
        <v>77335</v>
      </c>
      <c r="F48" s="3">
        <v>74447.5</v>
      </c>
      <c r="G48" s="3">
        <v>109500</v>
      </c>
      <c r="H48" s="3">
        <v>43460</v>
      </c>
      <c r="I48" s="3">
        <v>69745</v>
      </c>
      <c r="J48" s="3">
        <v>67005</v>
      </c>
      <c r="K48" s="3">
        <v>42972.5</v>
      </c>
    </row>
    <row r="49" spans="1:11" x14ac:dyDescent="0.25">
      <c r="A49" s="15">
        <v>24</v>
      </c>
      <c r="B49" s="3" t="s">
        <v>509</v>
      </c>
      <c r="C49" s="3" t="s">
        <v>509</v>
      </c>
      <c r="D49" s="3">
        <v>64935</v>
      </c>
      <c r="E49" s="3">
        <v>78882.5</v>
      </c>
      <c r="F49" s="3">
        <v>75890</v>
      </c>
      <c r="G49" s="3">
        <v>110660</v>
      </c>
      <c r="H49" s="3">
        <v>44287.5</v>
      </c>
      <c r="I49" s="3">
        <v>70995</v>
      </c>
      <c r="J49" s="3">
        <v>68162.5</v>
      </c>
      <c r="K49" s="3">
        <v>43797.5</v>
      </c>
    </row>
    <row r="50" spans="1:11" x14ac:dyDescent="0.25">
      <c r="A50" s="15">
        <v>24.5</v>
      </c>
      <c r="B50" s="3" t="s">
        <v>509</v>
      </c>
      <c r="C50" s="3" t="s">
        <v>509</v>
      </c>
      <c r="D50" s="3">
        <v>65972.5</v>
      </c>
      <c r="E50" s="3">
        <v>80430</v>
      </c>
      <c r="F50" s="3">
        <v>77332.5</v>
      </c>
      <c r="G50" s="3">
        <v>111820</v>
      </c>
      <c r="H50" s="3">
        <v>45115</v>
      </c>
      <c r="I50" s="3">
        <v>72245</v>
      </c>
      <c r="J50" s="3">
        <v>69320</v>
      </c>
      <c r="K50" s="3">
        <v>44622.5</v>
      </c>
    </row>
    <row r="51" spans="1:11" x14ac:dyDescent="0.25">
      <c r="A51" s="15">
        <v>25</v>
      </c>
      <c r="B51" s="3" t="s">
        <v>509</v>
      </c>
      <c r="C51" s="3" t="s">
        <v>509</v>
      </c>
      <c r="D51" s="3">
        <v>67460</v>
      </c>
      <c r="E51" s="3">
        <v>82037.5</v>
      </c>
      <c r="F51" s="3">
        <v>78940</v>
      </c>
      <c r="G51" s="3">
        <v>113965</v>
      </c>
      <c r="H51" s="3">
        <v>45982.5</v>
      </c>
      <c r="I51" s="3">
        <v>73462.5</v>
      </c>
      <c r="J51" s="3">
        <v>70627.5</v>
      </c>
      <c r="K51" s="3">
        <v>45497.5</v>
      </c>
    </row>
    <row r="52" spans="1:11" x14ac:dyDescent="0.25">
      <c r="A52" s="15">
        <v>25.5</v>
      </c>
      <c r="B52" s="3" t="s">
        <v>509</v>
      </c>
      <c r="C52" s="3" t="s">
        <v>509</v>
      </c>
      <c r="D52" s="3">
        <v>68947.5</v>
      </c>
      <c r="E52" s="3">
        <v>83645</v>
      </c>
      <c r="F52" s="3">
        <v>80547.5</v>
      </c>
      <c r="G52" s="3">
        <v>116110</v>
      </c>
      <c r="H52" s="3">
        <v>46850</v>
      </c>
      <c r="I52" s="3">
        <v>74680</v>
      </c>
      <c r="J52" s="3">
        <v>71935</v>
      </c>
      <c r="K52" s="3">
        <v>46372.5</v>
      </c>
    </row>
    <row r="53" spans="1:11" x14ac:dyDescent="0.25">
      <c r="A53" s="15">
        <v>26</v>
      </c>
      <c r="B53" s="3" t="s">
        <v>509</v>
      </c>
      <c r="C53" s="3" t="s">
        <v>509</v>
      </c>
      <c r="D53" s="3">
        <v>70435</v>
      </c>
      <c r="E53" s="3">
        <v>85252.5</v>
      </c>
      <c r="F53" s="3">
        <v>82155</v>
      </c>
      <c r="G53" s="3">
        <v>118255</v>
      </c>
      <c r="H53" s="3">
        <v>47717.5</v>
      </c>
      <c r="I53" s="3">
        <v>75897.5</v>
      </c>
      <c r="J53" s="3">
        <v>73242.5</v>
      </c>
      <c r="K53" s="3">
        <v>47247.5</v>
      </c>
    </row>
    <row r="54" spans="1:11" x14ac:dyDescent="0.25">
      <c r="A54" s="15">
        <v>26.5</v>
      </c>
      <c r="B54" s="3" t="s">
        <v>509</v>
      </c>
      <c r="C54" s="3" t="s">
        <v>509</v>
      </c>
      <c r="D54" s="3">
        <v>71922.5</v>
      </c>
      <c r="E54" s="3">
        <v>86860</v>
      </c>
      <c r="F54" s="3">
        <v>83762.5</v>
      </c>
      <c r="G54" s="3">
        <v>120400</v>
      </c>
      <c r="H54" s="3">
        <v>48585</v>
      </c>
      <c r="I54" s="3">
        <v>77115</v>
      </c>
      <c r="J54" s="3">
        <v>74550</v>
      </c>
      <c r="K54" s="3">
        <v>48122.5</v>
      </c>
    </row>
    <row r="55" spans="1:11" x14ac:dyDescent="0.25">
      <c r="A55" s="15">
        <v>27</v>
      </c>
      <c r="B55" s="3" t="s">
        <v>509</v>
      </c>
      <c r="C55" s="3" t="s">
        <v>509</v>
      </c>
      <c r="D55" s="3">
        <v>73410</v>
      </c>
      <c r="E55" s="3">
        <v>88467.5</v>
      </c>
      <c r="F55" s="3">
        <v>85370</v>
      </c>
      <c r="G55" s="3">
        <v>122545</v>
      </c>
      <c r="H55" s="3">
        <v>49452.5</v>
      </c>
      <c r="I55" s="3">
        <v>78332.5</v>
      </c>
      <c r="J55" s="3">
        <v>75857.5</v>
      </c>
      <c r="K55" s="3">
        <v>48997.5</v>
      </c>
    </row>
    <row r="56" spans="1:11" x14ac:dyDescent="0.25">
      <c r="A56" s="15">
        <v>27.5</v>
      </c>
      <c r="B56" s="3" t="s">
        <v>509</v>
      </c>
      <c r="C56" s="3" t="s">
        <v>509</v>
      </c>
      <c r="D56" s="3">
        <v>74897.5</v>
      </c>
      <c r="E56" s="3">
        <v>90075</v>
      </c>
      <c r="F56" s="3">
        <v>86977.5</v>
      </c>
      <c r="G56" s="3">
        <v>124690</v>
      </c>
      <c r="H56" s="3">
        <v>50320</v>
      </c>
      <c r="I56" s="3">
        <v>79550</v>
      </c>
      <c r="J56" s="3">
        <v>77165</v>
      </c>
      <c r="K56" s="3">
        <v>49872.5</v>
      </c>
    </row>
    <row r="57" spans="1:11" x14ac:dyDescent="0.25">
      <c r="A57" s="15">
        <v>28</v>
      </c>
      <c r="B57" s="3" t="s">
        <v>509</v>
      </c>
      <c r="C57" s="3" t="s">
        <v>509</v>
      </c>
      <c r="D57" s="3">
        <v>76385</v>
      </c>
      <c r="E57" s="3">
        <v>91682.5</v>
      </c>
      <c r="F57" s="3">
        <v>88585</v>
      </c>
      <c r="G57" s="3">
        <v>126835</v>
      </c>
      <c r="H57" s="3">
        <v>51187.5</v>
      </c>
      <c r="I57" s="3">
        <v>80767.5</v>
      </c>
      <c r="J57" s="3">
        <v>78472.5</v>
      </c>
      <c r="K57" s="3">
        <v>50747.5</v>
      </c>
    </row>
    <row r="58" spans="1:11" x14ac:dyDescent="0.25">
      <c r="A58" s="15">
        <v>28.5</v>
      </c>
      <c r="B58" s="3" t="s">
        <v>509</v>
      </c>
      <c r="C58" s="3" t="s">
        <v>509</v>
      </c>
      <c r="D58" s="3">
        <v>77872.5</v>
      </c>
      <c r="E58" s="3">
        <v>93290</v>
      </c>
      <c r="F58" s="3">
        <v>90192.5</v>
      </c>
      <c r="G58" s="3">
        <v>128979.99999999999</v>
      </c>
      <c r="H58" s="3">
        <v>52055</v>
      </c>
      <c r="I58" s="3">
        <v>81985</v>
      </c>
      <c r="J58" s="3">
        <v>79780</v>
      </c>
      <c r="K58" s="3">
        <v>51622.5</v>
      </c>
    </row>
    <row r="59" spans="1:11" x14ac:dyDescent="0.25">
      <c r="A59" s="15">
        <v>29</v>
      </c>
      <c r="B59" s="3" t="s">
        <v>509</v>
      </c>
      <c r="C59" s="3" t="s">
        <v>509</v>
      </c>
      <c r="D59" s="3">
        <v>79360</v>
      </c>
      <c r="E59" s="3">
        <v>94897.5</v>
      </c>
      <c r="F59" s="3">
        <v>91800</v>
      </c>
      <c r="G59" s="3">
        <v>131125</v>
      </c>
      <c r="H59" s="3">
        <v>52922.5</v>
      </c>
      <c r="I59" s="3">
        <v>83202.5</v>
      </c>
      <c r="J59" s="3">
        <v>81087.5</v>
      </c>
      <c r="K59" s="3">
        <v>52497.5</v>
      </c>
    </row>
    <row r="60" spans="1:11" x14ac:dyDescent="0.25">
      <c r="A60" s="15">
        <v>29.5</v>
      </c>
      <c r="B60" s="3" t="s">
        <v>509</v>
      </c>
      <c r="C60" s="3" t="s">
        <v>509</v>
      </c>
      <c r="D60" s="3">
        <v>80847.5</v>
      </c>
      <c r="E60" s="3">
        <v>96505</v>
      </c>
      <c r="F60" s="3">
        <v>93407.5</v>
      </c>
      <c r="G60" s="3">
        <v>133270</v>
      </c>
      <c r="H60" s="3">
        <v>53790</v>
      </c>
      <c r="I60" s="3">
        <v>84420</v>
      </c>
      <c r="J60" s="3">
        <v>82395</v>
      </c>
      <c r="K60" s="3">
        <v>53372.5</v>
      </c>
    </row>
    <row r="61" spans="1:11" x14ac:dyDescent="0.25">
      <c r="A61" s="15">
        <v>30</v>
      </c>
      <c r="B61" s="3" t="s">
        <v>509</v>
      </c>
      <c r="C61" s="3" t="s">
        <v>509</v>
      </c>
      <c r="D61" s="3">
        <v>82335</v>
      </c>
      <c r="E61" s="3">
        <v>98112.5</v>
      </c>
      <c r="F61" s="3">
        <v>95015</v>
      </c>
      <c r="G61" s="3">
        <v>135415</v>
      </c>
      <c r="H61" s="3">
        <v>54657.5</v>
      </c>
      <c r="I61" s="3">
        <v>85637.5</v>
      </c>
      <c r="J61" s="3">
        <v>83702.5</v>
      </c>
      <c r="K61" s="3">
        <v>54247.5</v>
      </c>
    </row>
    <row r="62" spans="1:11" x14ac:dyDescent="0.25">
      <c r="A62" s="15">
        <v>30.5</v>
      </c>
      <c r="B62" s="3" t="s">
        <v>509</v>
      </c>
      <c r="C62" s="3" t="s">
        <v>509</v>
      </c>
      <c r="D62" s="3">
        <v>83822.5</v>
      </c>
      <c r="E62" s="3">
        <v>99720</v>
      </c>
      <c r="F62" s="3">
        <v>96622.5</v>
      </c>
      <c r="G62" s="3">
        <v>137560</v>
      </c>
      <c r="H62" s="3">
        <v>55525</v>
      </c>
      <c r="I62" s="3">
        <v>86855</v>
      </c>
      <c r="J62" s="3">
        <v>85010</v>
      </c>
      <c r="K62" s="3">
        <v>55122.5</v>
      </c>
    </row>
    <row r="63" spans="1:11" x14ac:dyDescent="0.25">
      <c r="A63" s="15">
        <v>31</v>
      </c>
      <c r="B63" s="3" t="s">
        <v>509</v>
      </c>
      <c r="C63" s="3" t="s">
        <v>509</v>
      </c>
      <c r="D63" s="3">
        <v>85310</v>
      </c>
      <c r="E63" s="3">
        <v>101327.5</v>
      </c>
      <c r="F63" s="3">
        <v>98230</v>
      </c>
      <c r="G63" s="3">
        <v>139705</v>
      </c>
      <c r="H63" s="3">
        <v>56392.5</v>
      </c>
      <c r="I63" s="3">
        <v>88072.5</v>
      </c>
      <c r="J63" s="3">
        <v>86317.5</v>
      </c>
      <c r="K63" s="3">
        <v>55997.5</v>
      </c>
    </row>
    <row r="64" spans="1:11" x14ac:dyDescent="0.25">
      <c r="A64" s="15">
        <v>31.5</v>
      </c>
      <c r="B64" s="3" t="s">
        <v>509</v>
      </c>
      <c r="C64" s="3" t="s">
        <v>509</v>
      </c>
      <c r="D64" s="3">
        <v>86797.5</v>
      </c>
      <c r="E64" s="3">
        <v>102935</v>
      </c>
      <c r="F64" s="3">
        <v>99837.5</v>
      </c>
      <c r="G64" s="3">
        <v>141850</v>
      </c>
      <c r="H64" s="3">
        <v>57260</v>
      </c>
      <c r="I64" s="3">
        <v>89290</v>
      </c>
      <c r="J64" s="3">
        <v>87625</v>
      </c>
      <c r="K64" s="3">
        <v>56872.5</v>
      </c>
    </row>
    <row r="65" spans="1:11" x14ac:dyDescent="0.25">
      <c r="A65" s="15">
        <v>32</v>
      </c>
      <c r="B65" s="3" t="s">
        <v>509</v>
      </c>
      <c r="C65" s="3" t="s">
        <v>509</v>
      </c>
      <c r="D65" s="3">
        <v>88285</v>
      </c>
      <c r="E65" s="3">
        <v>104542.5</v>
      </c>
      <c r="F65" s="3">
        <v>101445</v>
      </c>
      <c r="G65" s="3">
        <v>143995</v>
      </c>
      <c r="H65" s="3">
        <v>58127.5</v>
      </c>
      <c r="I65" s="3">
        <v>90507.5</v>
      </c>
      <c r="J65" s="3">
        <v>88932.5</v>
      </c>
      <c r="K65" s="3">
        <v>57747.5</v>
      </c>
    </row>
    <row r="66" spans="1:11" x14ac:dyDescent="0.25">
      <c r="A66" s="15">
        <v>32.5</v>
      </c>
      <c r="B66" s="3" t="s">
        <v>509</v>
      </c>
      <c r="C66" s="3" t="s">
        <v>509</v>
      </c>
      <c r="D66" s="3">
        <v>89772.5</v>
      </c>
      <c r="E66" s="3">
        <v>106150</v>
      </c>
      <c r="F66" s="3">
        <v>103052.5</v>
      </c>
      <c r="G66" s="3">
        <v>146140</v>
      </c>
      <c r="H66" s="3">
        <v>58995</v>
      </c>
      <c r="I66" s="3">
        <v>91725</v>
      </c>
      <c r="J66" s="3">
        <v>90240</v>
      </c>
      <c r="K66" s="3">
        <v>58622.5</v>
      </c>
    </row>
    <row r="67" spans="1:11" x14ac:dyDescent="0.25">
      <c r="A67" s="15">
        <v>33</v>
      </c>
      <c r="B67" s="3" t="s">
        <v>509</v>
      </c>
      <c r="C67" s="3" t="s">
        <v>509</v>
      </c>
      <c r="D67" s="3">
        <v>91260</v>
      </c>
      <c r="E67" s="3">
        <v>107757.5</v>
      </c>
      <c r="F67" s="3">
        <v>104660</v>
      </c>
      <c r="G67" s="3">
        <v>148285</v>
      </c>
      <c r="H67" s="3">
        <v>59862.5</v>
      </c>
      <c r="I67" s="3">
        <v>92942.5</v>
      </c>
      <c r="J67" s="3">
        <v>91547.5</v>
      </c>
      <c r="K67" s="3">
        <v>59497.5</v>
      </c>
    </row>
    <row r="68" spans="1:11" x14ac:dyDescent="0.25">
      <c r="A68" s="15">
        <v>33.5</v>
      </c>
      <c r="B68" s="3" t="s">
        <v>509</v>
      </c>
      <c r="C68" s="3" t="s">
        <v>509</v>
      </c>
      <c r="D68" s="3">
        <v>92747.5</v>
      </c>
      <c r="E68" s="3">
        <v>109365</v>
      </c>
      <c r="F68" s="3">
        <v>106267.5</v>
      </c>
      <c r="G68" s="3">
        <v>150430</v>
      </c>
      <c r="H68" s="3">
        <v>60730</v>
      </c>
      <c r="I68" s="3">
        <v>94160</v>
      </c>
      <c r="J68" s="3">
        <v>92855</v>
      </c>
      <c r="K68" s="3">
        <v>60372.5</v>
      </c>
    </row>
    <row r="69" spans="1:11" x14ac:dyDescent="0.25">
      <c r="A69" s="15">
        <v>34</v>
      </c>
      <c r="B69" s="3" t="s">
        <v>509</v>
      </c>
      <c r="C69" s="3" t="s">
        <v>509</v>
      </c>
      <c r="D69" s="3">
        <v>94235</v>
      </c>
      <c r="E69" s="3">
        <v>110972.5</v>
      </c>
      <c r="F69" s="3">
        <v>107875</v>
      </c>
      <c r="G69" s="3">
        <v>152575</v>
      </c>
      <c r="H69" s="3">
        <v>61597.5</v>
      </c>
      <c r="I69" s="3">
        <v>95377.5</v>
      </c>
      <c r="J69" s="3">
        <v>94162.5</v>
      </c>
      <c r="K69" s="3">
        <v>61247.5</v>
      </c>
    </row>
    <row r="70" spans="1:11" x14ac:dyDescent="0.25">
      <c r="A70" s="15">
        <v>34.5</v>
      </c>
      <c r="B70" s="3" t="s">
        <v>509</v>
      </c>
      <c r="C70" s="3" t="s">
        <v>509</v>
      </c>
      <c r="D70" s="3">
        <v>95722.5</v>
      </c>
      <c r="E70" s="3">
        <v>112580</v>
      </c>
      <c r="F70" s="3">
        <v>109482.5</v>
      </c>
      <c r="G70" s="3">
        <v>154720</v>
      </c>
      <c r="H70" s="3">
        <v>62465</v>
      </c>
      <c r="I70" s="3">
        <v>96595</v>
      </c>
      <c r="J70" s="3">
        <v>95470</v>
      </c>
      <c r="K70" s="3">
        <v>62122.5</v>
      </c>
    </row>
    <row r="71" spans="1:11" x14ac:dyDescent="0.25">
      <c r="A71" s="15">
        <v>35</v>
      </c>
      <c r="B71" s="3" t="s">
        <v>509</v>
      </c>
      <c r="C71" s="3" t="s">
        <v>509</v>
      </c>
      <c r="D71" s="3">
        <v>97210</v>
      </c>
      <c r="E71" s="3">
        <v>114187.5</v>
      </c>
      <c r="F71" s="3">
        <v>111090</v>
      </c>
      <c r="G71" s="3">
        <v>156865</v>
      </c>
      <c r="H71" s="3">
        <v>63332.5</v>
      </c>
      <c r="I71" s="3">
        <v>97812.5</v>
      </c>
      <c r="J71" s="3">
        <v>96777.5</v>
      </c>
      <c r="K71" s="3">
        <v>62997.5</v>
      </c>
    </row>
    <row r="72" spans="1:11" x14ac:dyDescent="0.25">
      <c r="A72" s="15">
        <v>35.5</v>
      </c>
      <c r="B72" s="3" t="s">
        <v>509</v>
      </c>
      <c r="C72" s="3" t="s">
        <v>509</v>
      </c>
      <c r="D72" s="3">
        <v>98697.5</v>
      </c>
      <c r="E72" s="3">
        <v>115795</v>
      </c>
      <c r="F72" s="3">
        <v>112697.5</v>
      </c>
      <c r="G72" s="3">
        <v>159010</v>
      </c>
      <c r="H72" s="3">
        <v>64200</v>
      </c>
      <c r="I72" s="3">
        <v>99030</v>
      </c>
      <c r="J72" s="3">
        <v>98085</v>
      </c>
      <c r="K72" s="3">
        <v>63872.5</v>
      </c>
    </row>
    <row r="73" spans="1:11" x14ac:dyDescent="0.25">
      <c r="A73" s="15">
        <v>36</v>
      </c>
      <c r="B73" s="3" t="s">
        <v>509</v>
      </c>
      <c r="C73" s="3" t="s">
        <v>509</v>
      </c>
      <c r="D73" s="3">
        <v>100185</v>
      </c>
      <c r="E73" s="3">
        <v>117402.5</v>
      </c>
      <c r="F73" s="3">
        <v>114305</v>
      </c>
      <c r="G73" s="3">
        <v>161155</v>
      </c>
      <c r="H73" s="3">
        <v>65067.499999999993</v>
      </c>
      <c r="I73" s="3">
        <v>100247.5</v>
      </c>
      <c r="J73" s="3">
        <v>99392.5</v>
      </c>
      <c r="K73" s="3">
        <v>64747.5</v>
      </c>
    </row>
    <row r="74" spans="1:11" x14ac:dyDescent="0.25">
      <c r="A74" s="15">
        <v>36.5</v>
      </c>
      <c r="B74" s="3" t="s">
        <v>509</v>
      </c>
      <c r="C74" s="3" t="s">
        <v>509</v>
      </c>
      <c r="D74" s="3">
        <v>101672.5</v>
      </c>
      <c r="E74" s="3">
        <v>119010</v>
      </c>
      <c r="F74" s="3">
        <v>115912.5</v>
      </c>
      <c r="G74" s="3">
        <v>163300</v>
      </c>
      <c r="H74" s="3">
        <v>65935</v>
      </c>
      <c r="I74" s="3">
        <v>101465</v>
      </c>
      <c r="J74" s="3">
        <v>100700</v>
      </c>
      <c r="K74" s="3">
        <v>65622.5</v>
      </c>
    </row>
    <row r="75" spans="1:11" x14ac:dyDescent="0.25">
      <c r="A75" s="15">
        <v>37</v>
      </c>
      <c r="B75" s="3" t="s">
        <v>509</v>
      </c>
      <c r="C75" s="3" t="s">
        <v>509</v>
      </c>
      <c r="D75" s="3">
        <v>103160</v>
      </c>
      <c r="E75" s="3">
        <v>120617.5</v>
      </c>
      <c r="F75" s="3">
        <v>117520</v>
      </c>
      <c r="G75" s="3">
        <v>165445</v>
      </c>
      <c r="H75" s="3">
        <v>66802.5</v>
      </c>
      <c r="I75" s="3">
        <v>102682.5</v>
      </c>
      <c r="J75" s="3">
        <v>102007.5</v>
      </c>
      <c r="K75" s="3">
        <v>66497.5</v>
      </c>
    </row>
    <row r="76" spans="1:11" x14ac:dyDescent="0.25">
      <c r="A76" s="15">
        <v>37.5</v>
      </c>
      <c r="B76" s="3" t="s">
        <v>509</v>
      </c>
      <c r="C76" s="3" t="s">
        <v>509</v>
      </c>
      <c r="D76" s="3">
        <v>104647.5</v>
      </c>
      <c r="E76" s="3">
        <v>122225</v>
      </c>
      <c r="F76" s="3">
        <v>119127.5</v>
      </c>
      <c r="G76" s="3">
        <v>167590</v>
      </c>
      <c r="H76" s="3">
        <v>67670</v>
      </c>
      <c r="I76" s="3">
        <v>103900</v>
      </c>
      <c r="J76" s="3">
        <v>103315</v>
      </c>
      <c r="K76" s="3">
        <v>67372.5</v>
      </c>
    </row>
    <row r="77" spans="1:11" x14ac:dyDescent="0.25">
      <c r="A77" s="15">
        <v>38</v>
      </c>
      <c r="B77" s="3" t="s">
        <v>509</v>
      </c>
      <c r="C77" s="3" t="s">
        <v>509</v>
      </c>
      <c r="D77" s="3">
        <v>106135</v>
      </c>
      <c r="E77" s="3">
        <v>123832.5</v>
      </c>
      <c r="F77" s="3">
        <v>120735</v>
      </c>
      <c r="G77" s="3">
        <v>169735</v>
      </c>
      <c r="H77" s="3">
        <v>68537.5</v>
      </c>
      <c r="I77" s="3">
        <v>105117.5</v>
      </c>
      <c r="J77" s="3">
        <v>104622.5</v>
      </c>
      <c r="K77" s="3">
        <v>68247.5</v>
      </c>
    </row>
    <row r="78" spans="1:11" x14ac:dyDescent="0.25">
      <c r="A78" s="15">
        <v>38.5</v>
      </c>
      <c r="B78" s="3" t="s">
        <v>509</v>
      </c>
      <c r="C78" s="3" t="s">
        <v>509</v>
      </c>
      <c r="D78" s="3">
        <v>107622.5</v>
      </c>
      <c r="E78" s="3">
        <v>125440</v>
      </c>
      <c r="F78" s="3">
        <v>122342.5</v>
      </c>
      <c r="G78" s="3">
        <v>171880</v>
      </c>
      <c r="H78" s="3">
        <v>69405</v>
      </c>
      <c r="I78" s="3">
        <v>106335</v>
      </c>
      <c r="J78" s="3">
        <v>105930</v>
      </c>
      <c r="K78" s="3">
        <v>69122.5</v>
      </c>
    </row>
    <row r="79" spans="1:11" x14ac:dyDescent="0.25">
      <c r="A79" s="15">
        <v>39</v>
      </c>
      <c r="B79" s="3" t="s">
        <v>509</v>
      </c>
      <c r="C79" s="3" t="s">
        <v>509</v>
      </c>
      <c r="D79" s="3">
        <v>109110</v>
      </c>
      <c r="E79" s="3">
        <v>127047.5</v>
      </c>
      <c r="F79" s="3">
        <v>123950</v>
      </c>
      <c r="G79" s="3">
        <v>174025</v>
      </c>
      <c r="H79" s="3">
        <v>70272.5</v>
      </c>
      <c r="I79" s="3">
        <v>107552.5</v>
      </c>
      <c r="J79" s="3">
        <v>107237.5</v>
      </c>
      <c r="K79" s="3">
        <v>69997.5</v>
      </c>
    </row>
    <row r="80" spans="1:11" x14ac:dyDescent="0.25">
      <c r="A80" s="15">
        <v>39.5</v>
      </c>
      <c r="B80" s="3" t="s">
        <v>509</v>
      </c>
      <c r="C80" s="3" t="s">
        <v>509</v>
      </c>
      <c r="D80" s="3">
        <v>110597.5</v>
      </c>
      <c r="E80" s="3">
        <v>128655</v>
      </c>
      <c r="F80" s="3">
        <v>125557.5</v>
      </c>
      <c r="G80" s="3">
        <v>176170</v>
      </c>
      <c r="H80" s="3">
        <v>71140</v>
      </c>
      <c r="I80" s="3">
        <v>108770</v>
      </c>
      <c r="J80" s="3">
        <v>108545</v>
      </c>
      <c r="K80" s="3">
        <v>70872.5</v>
      </c>
    </row>
    <row r="81" spans="1:11" x14ac:dyDescent="0.25">
      <c r="A81" s="15">
        <v>40</v>
      </c>
      <c r="B81" s="3" t="s">
        <v>509</v>
      </c>
      <c r="C81" s="3" t="s">
        <v>509</v>
      </c>
      <c r="D81" s="3">
        <v>112085</v>
      </c>
      <c r="E81" s="3">
        <v>130262.49999999999</v>
      </c>
      <c r="F81" s="3">
        <v>127165</v>
      </c>
      <c r="G81" s="3">
        <v>178315</v>
      </c>
      <c r="H81" s="3">
        <v>72007.5</v>
      </c>
      <c r="I81" s="3">
        <v>109987.5</v>
      </c>
      <c r="J81" s="3">
        <v>109852.5</v>
      </c>
      <c r="K81" s="3">
        <v>71747.5</v>
      </c>
    </row>
    <row r="82" spans="1:11" x14ac:dyDescent="0.25">
      <c r="A82" s="15">
        <v>40.5</v>
      </c>
      <c r="B82" s="3" t="s">
        <v>509</v>
      </c>
      <c r="C82" s="3" t="s">
        <v>509</v>
      </c>
      <c r="D82" s="3">
        <v>113152.5</v>
      </c>
      <c r="E82" s="3">
        <v>131495</v>
      </c>
      <c r="F82" s="3">
        <v>128277.5</v>
      </c>
      <c r="G82" s="3">
        <v>180480</v>
      </c>
      <c r="H82" s="3">
        <v>72760</v>
      </c>
      <c r="I82" s="3">
        <v>111187.5</v>
      </c>
      <c r="J82" s="3">
        <v>110920</v>
      </c>
      <c r="K82" s="3">
        <v>72570</v>
      </c>
    </row>
    <row r="83" spans="1:11" x14ac:dyDescent="0.25">
      <c r="A83" s="15">
        <v>41</v>
      </c>
      <c r="B83" s="3" t="s">
        <v>509</v>
      </c>
      <c r="C83" s="3" t="s">
        <v>509</v>
      </c>
      <c r="D83" s="3">
        <v>114220</v>
      </c>
      <c r="E83" s="3">
        <v>132727.5</v>
      </c>
      <c r="F83" s="3">
        <v>129389.99999999999</v>
      </c>
      <c r="G83" s="3">
        <v>182645</v>
      </c>
      <c r="H83" s="3">
        <v>73512.5</v>
      </c>
      <c r="I83" s="3">
        <v>112387.5</v>
      </c>
      <c r="J83" s="3">
        <v>111987.5</v>
      </c>
      <c r="K83" s="3">
        <v>73392.5</v>
      </c>
    </row>
    <row r="84" spans="1:11" x14ac:dyDescent="0.25">
      <c r="A84" s="15">
        <v>41.5</v>
      </c>
      <c r="B84" s="3" t="s">
        <v>509</v>
      </c>
      <c r="C84" s="3" t="s">
        <v>509</v>
      </c>
      <c r="D84" s="3">
        <v>115287.5</v>
      </c>
      <c r="E84" s="3">
        <v>133960</v>
      </c>
      <c r="F84" s="3">
        <v>130502.5</v>
      </c>
      <c r="G84" s="3">
        <v>184810</v>
      </c>
      <c r="H84" s="3">
        <v>74265</v>
      </c>
      <c r="I84" s="3">
        <v>113587.5</v>
      </c>
      <c r="J84" s="3">
        <v>113055</v>
      </c>
      <c r="K84" s="3">
        <v>74215</v>
      </c>
    </row>
    <row r="85" spans="1:11" x14ac:dyDescent="0.25">
      <c r="A85" s="15">
        <v>42</v>
      </c>
      <c r="B85" s="3" t="s">
        <v>509</v>
      </c>
      <c r="C85" s="3" t="s">
        <v>509</v>
      </c>
      <c r="D85" s="3">
        <v>116355</v>
      </c>
      <c r="E85" s="3">
        <v>135192.5</v>
      </c>
      <c r="F85" s="3">
        <v>131615</v>
      </c>
      <c r="G85" s="3">
        <v>186975</v>
      </c>
      <c r="H85" s="3">
        <v>75017.5</v>
      </c>
      <c r="I85" s="3">
        <v>114787.5</v>
      </c>
      <c r="J85" s="3">
        <v>114122.5</v>
      </c>
      <c r="K85" s="3">
        <v>75037.5</v>
      </c>
    </row>
    <row r="86" spans="1:11" x14ac:dyDescent="0.25">
      <c r="A86" s="15">
        <v>42.5</v>
      </c>
      <c r="B86" s="3" t="s">
        <v>509</v>
      </c>
      <c r="C86" s="3" t="s">
        <v>509</v>
      </c>
      <c r="D86" s="3">
        <v>117422.5</v>
      </c>
      <c r="E86" s="3">
        <v>136425</v>
      </c>
      <c r="F86" s="3">
        <v>132727.5</v>
      </c>
      <c r="G86" s="3">
        <v>189140</v>
      </c>
      <c r="H86" s="3">
        <v>75770</v>
      </c>
      <c r="I86" s="3">
        <v>115987.5</v>
      </c>
      <c r="J86" s="3">
        <v>115190</v>
      </c>
      <c r="K86" s="3">
        <v>75860</v>
      </c>
    </row>
    <row r="87" spans="1:11" x14ac:dyDescent="0.25">
      <c r="A87" s="15">
        <v>43</v>
      </c>
      <c r="B87" s="3" t="s">
        <v>509</v>
      </c>
      <c r="C87" s="3" t="s">
        <v>509</v>
      </c>
      <c r="D87" s="3">
        <v>118490</v>
      </c>
      <c r="E87" s="3">
        <v>137657.5</v>
      </c>
      <c r="F87" s="3">
        <v>133840</v>
      </c>
      <c r="G87" s="3">
        <v>191305</v>
      </c>
      <c r="H87" s="3">
        <v>76522.5</v>
      </c>
      <c r="I87" s="3">
        <v>117187.5</v>
      </c>
      <c r="J87" s="3">
        <v>116257.5</v>
      </c>
      <c r="K87" s="3">
        <v>76682.5</v>
      </c>
    </row>
    <row r="88" spans="1:11" x14ac:dyDescent="0.25">
      <c r="A88" s="15">
        <v>43.5</v>
      </c>
      <c r="B88" s="3" t="s">
        <v>509</v>
      </c>
      <c r="C88" s="3" t="s">
        <v>509</v>
      </c>
      <c r="D88" s="3">
        <v>119557.5</v>
      </c>
      <c r="E88" s="3">
        <v>138890</v>
      </c>
      <c r="F88" s="3">
        <v>134952.5</v>
      </c>
      <c r="G88" s="3">
        <v>193470</v>
      </c>
      <c r="H88" s="3">
        <v>77275</v>
      </c>
      <c r="I88" s="3">
        <v>118387.5</v>
      </c>
      <c r="J88" s="3">
        <v>117325</v>
      </c>
      <c r="K88" s="3">
        <v>77505</v>
      </c>
    </row>
    <row r="89" spans="1:11" x14ac:dyDescent="0.25">
      <c r="A89" s="15">
        <v>44</v>
      </c>
      <c r="B89" s="3" t="s">
        <v>509</v>
      </c>
      <c r="C89" s="3" t="s">
        <v>509</v>
      </c>
      <c r="D89" s="3">
        <v>120625</v>
      </c>
      <c r="E89" s="3">
        <v>140122.5</v>
      </c>
      <c r="F89" s="3">
        <v>136065</v>
      </c>
      <c r="G89" s="3">
        <v>195635</v>
      </c>
      <c r="H89" s="3">
        <v>78027.5</v>
      </c>
      <c r="I89" s="3">
        <v>119587.5</v>
      </c>
      <c r="J89" s="3">
        <v>118392.5</v>
      </c>
      <c r="K89" s="3">
        <v>78327.5</v>
      </c>
    </row>
    <row r="90" spans="1:11" x14ac:dyDescent="0.25">
      <c r="A90" s="15">
        <v>44.5</v>
      </c>
      <c r="B90" s="3" t="s">
        <v>509</v>
      </c>
      <c r="C90" s="3" t="s">
        <v>509</v>
      </c>
      <c r="D90" s="3">
        <v>121692.5</v>
      </c>
      <c r="E90" s="3">
        <v>141355</v>
      </c>
      <c r="F90" s="3">
        <v>137177.5</v>
      </c>
      <c r="G90" s="3">
        <v>197800</v>
      </c>
      <c r="H90" s="3">
        <v>78780</v>
      </c>
      <c r="I90" s="3">
        <v>120787.5</v>
      </c>
      <c r="J90" s="3">
        <v>119460</v>
      </c>
      <c r="K90" s="3">
        <v>79150</v>
      </c>
    </row>
    <row r="91" spans="1:11" x14ac:dyDescent="0.25">
      <c r="A91" s="15">
        <v>45</v>
      </c>
      <c r="B91" s="3" t="s">
        <v>509</v>
      </c>
      <c r="C91" s="3" t="s">
        <v>509</v>
      </c>
      <c r="D91" s="3">
        <v>122760</v>
      </c>
      <c r="E91" s="3">
        <v>142587.5</v>
      </c>
      <c r="F91" s="3">
        <v>138290</v>
      </c>
      <c r="G91" s="3">
        <v>199965</v>
      </c>
      <c r="H91" s="3">
        <v>79532.5</v>
      </c>
      <c r="I91" s="3">
        <v>121987.5</v>
      </c>
      <c r="J91" s="3">
        <v>120527.5</v>
      </c>
      <c r="K91" s="3">
        <v>79972.5</v>
      </c>
    </row>
    <row r="92" spans="1:11" x14ac:dyDescent="0.25">
      <c r="A92" s="15">
        <v>45.5</v>
      </c>
      <c r="B92" s="3" t="s">
        <v>509</v>
      </c>
      <c r="C92" s="3" t="s">
        <v>509</v>
      </c>
      <c r="D92" s="3">
        <v>123827.5</v>
      </c>
      <c r="E92" s="3">
        <v>143820</v>
      </c>
      <c r="F92" s="3">
        <v>139402.5</v>
      </c>
      <c r="G92" s="3">
        <v>202130</v>
      </c>
      <c r="H92" s="3">
        <v>80285</v>
      </c>
      <c r="I92" s="3">
        <v>123187.5</v>
      </c>
      <c r="J92" s="3">
        <v>121595</v>
      </c>
      <c r="K92" s="3">
        <v>80795</v>
      </c>
    </row>
    <row r="93" spans="1:11" x14ac:dyDescent="0.25">
      <c r="A93" s="15">
        <v>46</v>
      </c>
      <c r="B93" s="3" t="s">
        <v>509</v>
      </c>
      <c r="C93" s="3" t="s">
        <v>509</v>
      </c>
      <c r="D93" s="3">
        <v>124895</v>
      </c>
      <c r="E93" s="3">
        <v>145052.5</v>
      </c>
      <c r="F93" s="3">
        <v>140515</v>
      </c>
      <c r="G93" s="3">
        <v>204295</v>
      </c>
      <c r="H93" s="3">
        <v>81037.5</v>
      </c>
      <c r="I93" s="3">
        <v>124387.5</v>
      </c>
      <c r="J93" s="3">
        <v>122662.5</v>
      </c>
      <c r="K93" s="3">
        <v>81617.5</v>
      </c>
    </row>
    <row r="94" spans="1:11" x14ac:dyDescent="0.25">
      <c r="A94" s="15">
        <v>46.5</v>
      </c>
      <c r="B94" s="3" t="s">
        <v>509</v>
      </c>
      <c r="C94" s="3" t="s">
        <v>509</v>
      </c>
      <c r="D94" s="3">
        <v>125962.5</v>
      </c>
      <c r="E94" s="3">
        <v>146285</v>
      </c>
      <c r="F94" s="3">
        <v>141627.5</v>
      </c>
      <c r="G94" s="3">
        <v>206460</v>
      </c>
      <c r="H94" s="3">
        <v>81790</v>
      </c>
      <c r="I94" s="3">
        <v>125587.5</v>
      </c>
      <c r="J94" s="3">
        <v>123730</v>
      </c>
      <c r="K94" s="3">
        <v>82440</v>
      </c>
    </row>
    <row r="95" spans="1:11" x14ac:dyDescent="0.25">
      <c r="A95" s="15">
        <v>47</v>
      </c>
      <c r="B95" s="3" t="s">
        <v>509</v>
      </c>
      <c r="C95" s="3" t="s">
        <v>509</v>
      </c>
      <c r="D95" s="3">
        <v>127030</v>
      </c>
      <c r="E95" s="3">
        <v>147517.5</v>
      </c>
      <c r="F95" s="3">
        <v>142740</v>
      </c>
      <c r="G95" s="3">
        <v>208625</v>
      </c>
      <c r="H95" s="3">
        <v>82542.5</v>
      </c>
      <c r="I95" s="3">
        <v>126787.5</v>
      </c>
      <c r="J95" s="3">
        <v>124797.5</v>
      </c>
      <c r="K95" s="3">
        <v>83262.5</v>
      </c>
    </row>
    <row r="96" spans="1:11" x14ac:dyDescent="0.25">
      <c r="A96" s="15">
        <v>47.5</v>
      </c>
      <c r="B96" s="3" t="s">
        <v>509</v>
      </c>
      <c r="C96" s="3" t="s">
        <v>509</v>
      </c>
      <c r="D96" s="3">
        <v>128097.5</v>
      </c>
      <c r="E96" s="3">
        <v>148750</v>
      </c>
      <c r="F96" s="3">
        <v>143852.5</v>
      </c>
      <c r="G96" s="3">
        <v>210790</v>
      </c>
      <c r="H96" s="3">
        <v>83295</v>
      </c>
      <c r="I96" s="3">
        <v>127987.5</v>
      </c>
      <c r="J96" s="3">
        <v>125865</v>
      </c>
      <c r="K96" s="3">
        <v>84085</v>
      </c>
    </row>
    <row r="97" spans="1:11" x14ac:dyDescent="0.25">
      <c r="A97" s="15">
        <v>48</v>
      </c>
      <c r="B97" s="3" t="s">
        <v>509</v>
      </c>
      <c r="C97" s="3" t="s">
        <v>509</v>
      </c>
      <c r="D97" s="3">
        <v>129164.99999999999</v>
      </c>
      <c r="E97" s="3">
        <v>149982.5</v>
      </c>
      <c r="F97" s="3">
        <v>144965</v>
      </c>
      <c r="G97" s="3">
        <v>212955</v>
      </c>
      <c r="H97" s="3">
        <v>84047.5</v>
      </c>
      <c r="I97" s="3">
        <v>129187.5</v>
      </c>
      <c r="J97" s="3">
        <v>126932.5</v>
      </c>
      <c r="K97" s="3">
        <v>84907.5</v>
      </c>
    </row>
    <row r="98" spans="1:11" x14ac:dyDescent="0.25">
      <c r="A98" s="15">
        <v>48.5</v>
      </c>
      <c r="B98" s="3" t="s">
        <v>509</v>
      </c>
      <c r="C98" s="3" t="s">
        <v>509</v>
      </c>
      <c r="D98" s="3">
        <v>130232.49999999999</v>
      </c>
      <c r="E98" s="3">
        <v>151215</v>
      </c>
      <c r="F98" s="3">
        <v>146077.5</v>
      </c>
      <c r="G98" s="3">
        <v>215120</v>
      </c>
      <c r="H98" s="3">
        <v>84800</v>
      </c>
      <c r="I98" s="3">
        <v>130387.49999999999</v>
      </c>
      <c r="J98" s="3">
        <v>128000</v>
      </c>
      <c r="K98" s="3">
        <v>85730</v>
      </c>
    </row>
    <row r="99" spans="1:11" x14ac:dyDescent="0.25">
      <c r="A99" s="15">
        <v>49</v>
      </c>
      <c r="B99" s="3" t="s">
        <v>509</v>
      </c>
      <c r="C99" s="3" t="s">
        <v>509</v>
      </c>
      <c r="D99" s="3">
        <v>131300</v>
      </c>
      <c r="E99" s="3">
        <v>152447.5</v>
      </c>
      <c r="F99" s="3">
        <v>147190</v>
      </c>
      <c r="G99" s="3">
        <v>217285</v>
      </c>
      <c r="H99" s="3">
        <v>85552.5</v>
      </c>
      <c r="I99" s="3">
        <v>131587.5</v>
      </c>
      <c r="J99" s="3">
        <v>129067.5</v>
      </c>
      <c r="K99" s="3">
        <v>86552.5</v>
      </c>
    </row>
    <row r="100" spans="1:11" x14ac:dyDescent="0.25">
      <c r="A100" s="15">
        <v>49.5</v>
      </c>
      <c r="B100" s="3" t="s">
        <v>509</v>
      </c>
      <c r="C100" s="3" t="s">
        <v>509</v>
      </c>
      <c r="D100" s="3">
        <v>132367.5</v>
      </c>
      <c r="E100" s="3">
        <v>153680</v>
      </c>
      <c r="F100" s="3">
        <v>148302.5</v>
      </c>
      <c r="G100" s="3">
        <v>219450</v>
      </c>
      <c r="H100" s="3">
        <v>86305</v>
      </c>
      <c r="I100" s="3">
        <v>132787.5</v>
      </c>
      <c r="J100" s="3">
        <v>130134.99999999999</v>
      </c>
      <c r="K100" s="3">
        <v>87375</v>
      </c>
    </row>
    <row r="101" spans="1:11" x14ac:dyDescent="0.25">
      <c r="A101" s="15">
        <v>50</v>
      </c>
      <c r="B101" s="3" t="s">
        <v>509</v>
      </c>
      <c r="C101" s="3" t="s">
        <v>509</v>
      </c>
      <c r="D101" s="3">
        <v>133435</v>
      </c>
      <c r="E101" s="3">
        <v>154912.5</v>
      </c>
      <c r="F101" s="3">
        <v>149415</v>
      </c>
      <c r="G101" s="3">
        <v>221615</v>
      </c>
      <c r="H101" s="3">
        <v>87057.5</v>
      </c>
      <c r="I101" s="3">
        <v>133987.5</v>
      </c>
      <c r="J101" s="3">
        <v>131202.5</v>
      </c>
      <c r="K101" s="3">
        <v>88197.5</v>
      </c>
    </row>
    <row r="102" spans="1:11" x14ac:dyDescent="0.25">
      <c r="A102" s="15">
        <v>50.5</v>
      </c>
      <c r="B102" s="3" t="s">
        <v>509</v>
      </c>
      <c r="C102" s="3" t="s">
        <v>509</v>
      </c>
      <c r="D102" s="3">
        <v>134502.5</v>
      </c>
      <c r="E102" s="3">
        <v>156145</v>
      </c>
      <c r="F102" s="3">
        <v>150527.5</v>
      </c>
      <c r="G102" s="3">
        <v>223780</v>
      </c>
      <c r="H102" s="3">
        <v>87810</v>
      </c>
      <c r="I102" s="3">
        <v>135187.5</v>
      </c>
      <c r="J102" s="3">
        <v>132270</v>
      </c>
      <c r="K102" s="3">
        <v>89020</v>
      </c>
    </row>
    <row r="103" spans="1:11" x14ac:dyDescent="0.25">
      <c r="A103" s="15">
        <v>51</v>
      </c>
      <c r="B103" s="3" t="s">
        <v>509</v>
      </c>
      <c r="C103" s="3" t="s">
        <v>509</v>
      </c>
      <c r="D103" s="3">
        <v>135570</v>
      </c>
      <c r="E103" s="3">
        <v>157377.5</v>
      </c>
      <c r="F103" s="3">
        <v>151640</v>
      </c>
      <c r="G103" s="3">
        <v>225945</v>
      </c>
      <c r="H103" s="3">
        <v>88562.5</v>
      </c>
      <c r="I103" s="3">
        <v>136387.5</v>
      </c>
      <c r="J103" s="3">
        <v>133337.5</v>
      </c>
      <c r="K103" s="3">
        <v>89842.5</v>
      </c>
    </row>
    <row r="104" spans="1:11" x14ac:dyDescent="0.25">
      <c r="A104" s="15">
        <v>51.5</v>
      </c>
      <c r="B104" s="3" t="s">
        <v>509</v>
      </c>
      <c r="C104" s="3" t="s">
        <v>509</v>
      </c>
      <c r="D104" s="3">
        <v>136637.5</v>
      </c>
      <c r="E104" s="3">
        <v>158610</v>
      </c>
      <c r="F104" s="3">
        <v>152752.5</v>
      </c>
      <c r="G104" s="3">
        <v>228110</v>
      </c>
      <c r="H104" s="3">
        <v>89315</v>
      </c>
      <c r="I104" s="3">
        <v>137587.5</v>
      </c>
      <c r="J104" s="3">
        <v>134405</v>
      </c>
      <c r="K104" s="3">
        <v>90665</v>
      </c>
    </row>
    <row r="105" spans="1:11" x14ac:dyDescent="0.25">
      <c r="A105" s="15">
        <v>52</v>
      </c>
      <c r="B105" s="3" t="s">
        <v>509</v>
      </c>
      <c r="C105" s="3" t="s">
        <v>509</v>
      </c>
      <c r="D105" s="3">
        <v>137705</v>
      </c>
      <c r="E105" s="3">
        <v>159842.5</v>
      </c>
      <c r="F105" s="3">
        <v>153865</v>
      </c>
      <c r="G105" s="3">
        <v>230275</v>
      </c>
      <c r="H105" s="3">
        <v>90067.5</v>
      </c>
      <c r="I105" s="3">
        <v>138787.5</v>
      </c>
      <c r="J105" s="3">
        <v>135472.5</v>
      </c>
      <c r="K105" s="3">
        <v>91487.5</v>
      </c>
    </row>
    <row r="106" spans="1:11" x14ac:dyDescent="0.25">
      <c r="A106" s="15">
        <v>52.5</v>
      </c>
      <c r="B106" s="3" t="s">
        <v>509</v>
      </c>
      <c r="C106" s="3" t="s">
        <v>509</v>
      </c>
      <c r="D106" s="3">
        <v>138772.5</v>
      </c>
      <c r="E106" s="3">
        <v>161075</v>
      </c>
      <c r="F106" s="3">
        <v>154977.5</v>
      </c>
      <c r="G106" s="3">
        <v>232440</v>
      </c>
      <c r="H106" s="3">
        <v>90820</v>
      </c>
      <c r="I106" s="3">
        <v>139987.5</v>
      </c>
      <c r="J106" s="3">
        <v>136540</v>
      </c>
      <c r="K106" s="3">
        <v>92310</v>
      </c>
    </row>
    <row r="107" spans="1:11" x14ac:dyDescent="0.25">
      <c r="A107" s="15">
        <v>53</v>
      </c>
      <c r="B107" s="3" t="s">
        <v>509</v>
      </c>
      <c r="C107" s="3" t="s">
        <v>509</v>
      </c>
      <c r="D107" s="3">
        <v>139840</v>
      </c>
      <c r="E107" s="3">
        <v>162307.5</v>
      </c>
      <c r="F107" s="3">
        <v>156090</v>
      </c>
      <c r="G107" s="3">
        <v>234605</v>
      </c>
      <c r="H107" s="3">
        <v>91572.5</v>
      </c>
      <c r="I107" s="3">
        <v>141187.5</v>
      </c>
      <c r="J107" s="3">
        <v>137607.5</v>
      </c>
      <c r="K107" s="3">
        <v>93132.5</v>
      </c>
    </row>
    <row r="108" spans="1:11" x14ac:dyDescent="0.25">
      <c r="A108" s="15">
        <v>53.5</v>
      </c>
      <c r="B108" s="3" t="s">
        <v>509</v>
      </c>
      <c r="C108" s="3" t="s">
        <v>509</v>
      </c>
      <c r="D108" s="3">
        <v>140907.5</v>
      </c>
      <c r="E108" s="3">
        <v>163540</v>
      </c>
      <c r="F108" s="3">
        <v>157202.5</v>
      </c>
      <c r="G108" s="3">
        <v>236770</v>
      </c>
      <c r="H108" s="3">
        <v>92325</v>
      </c>
      <c r="I108" s="3">
        <v>142387.5</v>
      </c>
      <c r="J108" s="3">
        <v>138675</v>
      </c>
      <c r="K108" s="3">
        <v>93955</v>
      </c>
    </row>
    <row r="109" spans="1:11" x14ac:dyDescent="0.25">
      <c r="A109" s="15">
        <v>54</v>
      </c>
      <c r="B109" s="3" t="s">
        <v>509</v>
      </c>
      <c r="C109" s="3" t="s">
        <v>509</v>
      </c>
      <c r="D109" s="3">
        <v>141975</v>
      </c>
      <c r="E109" s="3">
        <v>164772.5</v>
      </c>
      <c r="F109" s="3">
        <v>158315</v>
      </c>
      <c r="G109" s="3">
        <v>238935</v>
      </c>
      <c r="H109" s="3">
        <v>93077.5</v>
      </c>
      <c r="I109" s="3">
        <v>143587.5</v>
      </c>
      <c r="J109" s="3">
        <v>139742.5</v>
      </c>
      <c r="K109" s="3">
        <v>94777.5</v>
      </c>
    </row>
    <row r="110" spans="1:11" x14ac:dyDescent="0.25">
      <c r="A110" s="15">
        <v>54.5</v>
      </c>
      <c r="B110" s="3" t="s">
        <v>509</v>
      </c>
      <c r="C110" s="3" t="s">
        <v>509</v>
      </c>
      <c r="D110" s="3">
        <v>143042.5</v>
      </c>
      <c r="E110" s="3">
        <v>166005</v>
      </c>
      <c r="F110" s="3">
        <v>159427.5</v>
      </c>
      <c r="G110" s="3">
        <v>241100</v>
      </c>
      <c r="H110" s="3">
        <v>93830</v>
      </c>
      <c r="I110" s="3">
        <v>144787.5</v>
      </c>
      <c r="J110" s="3">
        <v>140810</v>
      </c>
      <c r="K110" s="3">
        <v>95600</v>
      </c>
    </row>
    <row r="111" spans="1:11" x14ac:dyDescent="0.25">
      <c r="A111" s="15">
        <v>55</v>
      </c>
      <c r="B111" s="3" t="s">
        <v>509</v>
      </c>
      <c r="C111" s="3" t="s">
        <v>509</v>
      </c>
      <c r="D111" s="3">
        <v>144110</v>
      </c>
      <c r="E111" s="3">
        <v>167237.5</v>
      </c>
      <c r="F111" s="3">
        <v>160540</v>
      </c>
      <c r="G111" s="3">
        <v>243265</v>
      </c>
      <c r="H111" s="3">
        <v>94582.5</v>
      </c>
      <c r="I111" s="3">
        <v>145987.5</v>
      </c>
      <c r="J111" s="3">
        <v>141877.5</v>
      </c>
      <c r="K111" s="3">
        <v>96422.5</v>
      </c>
    </row>
    <row r="112" spans="1:11" x14ac:dyDescent="0.25">
      <c r="A112" s="15">
        <v>55.5</v>
      </c>
      <c r="B112" s="3" t="s">
        <v>509</v>
      </c>
      <c r="C112" s="3" t="s">
        <v>509</v>
      </c>
      <c r="D112" s="3">
        <v>145177.5</v>
      </c>
      <c r="E112" s="3">
        <v>168470</v>
      </c>
      <c r="F112" s="3">
        <v>161652.5</v>
      </c>
      <c r="G112" s="3">
        <v>245430</v>
      </c>
      <c r="H112" s="3">
        <v>95335</v>
      </c>
      <c r="I112" s="3">
        <v>147187.5</v>
      </c>
      <c r="J112" s="3">
        <v>142945</v>
      </c>
      <c r="K112" s="3">
        <v>97245</v>
      </c>
    </row>
    <row r="113" spans="1:11" x14ac:dyDescent="0.25">
      <c r="A113" s="15">
        <v>56</v>
      </c>
      <c r="B113" s="3" t="s">
        <v>509</v>
      </c>
      <c r="C113" s="3" t="s">
        <v>509</v>
      </c>
      <c r="D113" s="3">
        <v>146245</v>
      </c>
      <c r="E113" s="3">
        <v>169702.5</v>
      </c>
      <c r="F113" s="3">
        <v>162765</v>
      </c>
      <c r="G113" s="3">
        <v>247595</v>
      </c>
      <c r="H113" s="3">
        <v>96087.5</v>
      </c>
      <c r="I113" s="3">
        <v>148387.5</v>
      </c>
      <c r="J113" s="3">
        <v>144012.5</v>
      </c>
      <c r="K113" s="3">
        <v>98067.5</v>
      </c>
    </row>
    <row r="114" spans="1:11" x14ac:dyDescent="0.25">
      <c r="A114" s="15">
        <v>56.5</v>
      </c>
      <c r="B114" s="3" t="s">
        <v>509</v>
      </c>
      <c r="C114" s="3" t="s">
        <v>509</v>
      </c>
      <c r="D114" s="3">
        <v>147312.5</v>
      </c>
      <c r="E114" s="3">
        <v>170935</v>
      </c>
      <c r="F114" s="3">
        <v>163877.5</v>
      </c>
      <c r="G114" s="3">
        <v>249760</v>
      </c>
      <c r="H114" s="3">
        <v>96840</v>
      </c>
      <c r="I114" s="3">
        <v>149587.5</v>
      </c>
      <c r="J114" s="3">
        <v>145080</v>
      </c>
      <c r="K114" s="3">
        <v>98890</v>
      </c>
    </row>
    <row r="115" spans="1:11" x14ac:dyDescent="0.25">
      <c r="A115" s="15">
        <v>57</v>
      </c>
      <c r="B115" s="3" t="s">
        <v>509</v>
      </c>
      <c r="C115" s="3" t="s">
        <v>509</v>
      </c>
      <c r="D115" s="3">
        <v>148380</v>
      </c>
      <c r="E115" s="3">
        <v>172167.5</v>
      </c>
      <c r="F115" s="3">
        <v>164990</v>
      </c>
      <c r="G115" s="3">
        <v>251925</v>
      </c>
      <c r="H115" s="3">
        <v>97592.5</v>
      </c>
      <c r="I115" s="3">
        <v>150787.5</v>
      </c>
      <c r="J115" s="3">
        <v>146147.5</v>
      </c>
      <c r="K115" s="3">
        <v>99712.5</v>
      </c>
    </row>
    <row r="116" spans="1:11" x14ac:dyDescent="0.25">
      <c r="A116" s="15">
        <v>57.5</v>
      </c>
      <c r="B116" s="3" t="s">
        <v>509</v>
      </c>
      <c r="C116" s="3" t="s">
        <v>509</v>
      </c>
      <c r="D116" s="3">
        <v>149447.5</v>
      </c>
      <c r="E116" s="3">
        <v>173400</v>
      </c>
      <c r="F116" s="3">
        <v>166102.5</v>
      </c>
      <c r="G116" s="3">
        <v>254090</v>
      </c>
      <c r="H116" s="3">
        <v>98345</v>
      </c>
      <c r="I116" s="3">
        <v>151987.5</v>
      </c>
      <c r="J116" s="3">
        <v>147215</v>
      </c>
      <c r="K116" s="3">
        <v>100535</v>
      </c>
    </row>
    <row r="117" spans="1:11" x14ac:dyDescent="0.25">
      <c r="A117" s="15">
        <v>58</v>
      </c>
      <c r="B117" s="3" t="s">
        <v>509</v>
      </c>
      <c r="C117" s="3" t="s">
        <v>509</v>
      </c>
      <c r="D117" s="3">
        <v>150515</v>
      </c>
      <c r="E117" s="3">
        <v>174632.5</v>
      </c>
      <c r="F117" s="3">
        <v>167215</v>
      </c>
      <c r="G117" s="3">
        <v>256255</v>
      </c>
      <c r="H117" s="3">
        <v>99097.5</v>
      </c>
      <c r="I117" s="3">
        <v>153187.5</v>
      </c>
      <c r="J117" s="3">
        <v>148282.5</v>
      </c>
      <c r="K117" s="3">
        <v>101357.5</v>
      </c>
    </row>
    <row r="118" spans="1:11" x14ac:dyDescent="0.25">
      <c r="A118" s="15">
        <v>58.5</v>
      </c>
      <c r="B118" s="3" t="s">
        <v>509</v>
      </c>
      <c r="C118" s="3" t="s">
        <v>509</v>
      </c>
      <c r="D118" s="3">
        <v>151582.5</v>
      </c>
      <c r="E118" s="3">
        <v>175865</v>
      </c>
      <c r="F118" s="3">
        <v>168327.5</v>
      </c>
      <c r="G118" s="3">
        <v>258420.00000000003</v>
      </c>
      <c r="H118" s="3">
        <v>99850</v>
      </c>
      <c r="I118" s="3">
        <v>154387.5</v>
      </c>
      <c r="J118" s="3">
        <v>149350</v>
      </c>
      <c r="K118" s="3">
        <v>102180</v>
      </c>
    </row>
    <row r="119" spans="1:11" x14ac:dyDescent="0.25">
      <c r="A119" s="15">
        <v>59</v>
      </c>
      <c r="B119" s="3" t="s">
        <v>509</v>
      </c>
      <c r="C119" s="3" t="s">
        <v>509</v>
      </c>
      <c r="D119" s="3">
        <v>152650</v>
      </c>
      <c r="E119" s="3">
        <v>177097.5</v>
      </c>
      <c r="F119" s="3">
        <v>169440</v>
      </c>
      <c r="G119" s="3">
        <v>260584.99999999997</v>
      </c>
      <c r="H119" s="3">
        <v>100602.5</v>
      </c>
      <c r="I119" s="3">
        <v>155587.5</v>
      </c>
      <c r="J119" s="3">
        <v>150417.5</v>
      </c>
      <c r="K119" s="3">
        <v>103002.5</v>
      </c>
    </row>
    <row r="120" spans="1:11" x14ac:dyDescent="0.25">
      <c r="A120" s="15">
        <v>59.5</v>
      </c>
      <c r="B120" s="3" t="s">
        <v>509</v>
      </c>
      <c r="C120" s="3" t="s">
        <v>509</v>
      </c>
      <c r="D120" s="3">
        <v>153717.5</v>
      </c>
      <c r="E120" s="3">
        <v>178330</v>
      </c>
      <c r="F120" s="3">
        <v>170552.5</v>
      </c>
      <c r="G120" s="3">
        <v>262750</v>
      </c>
      <c r="H120" s="3">
        <v>101355</v>
      </c>
      <c r="I120" s="3">
        <v>156787.5</v>
      </c>
      <c r="J120" s="3">
        <v>151485</v>
      </c>
      <c r="K120" s="3">
        <v>103825</v>
      </c>
    </row>
    <row r="121" spans="1:11" x14ac:dyDescent="0.25">
      <c r="A121" s="15">
        <v>60</v>
      </c>
      <c r="B121" s="3" t="s">
        <v>509</v>
      </c>
      <c r="C121" s="3" t="s">
        <v>509</v>
      </c>
      <c r="D121" s="3">
        <v>154785</v>
      </c>
      <c r="E121" s="3">
        <v>179562.5</v>
      </c>
      <c r="F121" s="3">
        <v>171665</v>
      </c>
      <c r="G121" s="3">
        <v>264915</v>
      </c>
      <c r="H121" s="3">
        <v>102107.5</v>
      </c>
      <c r="I121" s="3">
        <v>157987.5</v>
      </c>
      <c r="J121" s="3">
        <v>152552.5</v>
      </c>
      <c r="K121" s="3">
        <v>104647.5</v>
      </c>
    </row>
    <row r="122" spans="1:11" x14ac:dyDescent="0.25">
      <c r="A122" s="15">
        <v>60.5</v>
      </c>
      <c r="B122" s="3" t="s">
        <v>509</v>
      </c>
      <c r="C122" s="3" t="s">
        <v>509</v>
      </c>
      <c r="D122" s="3">
        <v>155852.5</v>
      </c>
      <c r="E122" s="3">
        <v>180795</v>
      </c>
      <c r="F122" s="3">
        <v>172777.5</v>
      </c>
      <c r="G122" s="3">
        <v>267080</v>
      </c>
      <c r="H122" s="3">
        <v>102860</v>
      </c>
      <c r="I122" s="3">
        <v>159187.5</v>
      </c>
      <c r="J122" s="3">
        <v>153620</v>
      </c>
      <c r="K122" s="3">
        <v>105470</v>
      </c>
    </row>
    <row r="123" spans="1:11" x14ac:dyDescent="0.25">
      <c r="A123" s="15">
        <v>61</v>
      </c>
      <c r="B123" s="3" t="s">
        <v>509</v>
      </c>
      <c r="C123" s="3" t="s">
        <v>509</v>
      </c>
      <c r="D123" s="3">
        <v>156920</v>
      </c>
      <c r="E123" s="3">
        <v>182027.5</v>
      </c>
      <c r="F123" s="3">
        <v>173890</v>
      </c>
      <c r="G123" s="3">
        <v>269245</v>
      </c>
      <c r="H123" s="3">
        <v>103612.5</v>
      </c>
      <c r="I123" s="3">
        <v>160387.5</v>
      </c>
      <c r="J123" s="3">
        <v>154687.5</v>
      </c>
      <c r="K123" s="3">
        <v>106292.5</v>
      </c>
    </row>
    <row r="124" spans="1:11" x14ac:dyDescent="0.25">
      <c r="A124" s="15">
        <v>61.5</v>
      </c>
      <c r="B124" s="3" t="s">
        <v>509</v>
      </c>
      <c r="C124" s="3" t="s">
        <v>509</v>
      </c>
      <c r="D124" s="3">
        <v>157987.5</v>
      </c>
      <c r="E124" s="3">
        <v>183260</v>
      </c>
      <c r="F124" s="3">
        <v>175002.5</v>
      </c>
      <c r="G124" s="3">
        <v>271410</v>
      </c>
      <c r="H124" s="3">
        <v>104365</v>
      </c>
      <c r="I124" s="3">
        <v>161587.5</v>
      </c>
      <c r="J124" s="3">
        <v>155755</v>
      </c>
      <c r="K124" s="3">
        <v>107115</v>
      </c>
    </row>
    <row r="125" spans="1:11" x14ac:dyDescent="0.25">
      <c r="A125" s="15">
        <v>62</v>
      </c>
      <c r="B125" s="3" t="s">
        <v>509</v>
      </c>
      <c r="C125" s="3" t="s">
        <v>509</v>
      </c>
      <c r="D125" s="3">
        <v>159055</v>
      </c>
      <c r="E125" s="3">
        <v>184492.5</v>
      </c>
      <c r="F125" s="3">
        <v>176115</v>
      </c>
      <c r="G125" s="3">
        <v>273575</v>
      </c>
      <c r="H125" s="3">
        <v>105117.5</v>
      </c>
      <c r="I125" s="3">
        <v>162787.5</v>
      </c>
      <c r="J125" s="3">
        <v>156822.5</v>
      </c>
      <c r="K125" s="3">
        <v>107937.5</v>
      </c>
    </row>
    <row r="126" spans="1:11" x14ac:dyDescent="0.25">
      <c r="A126" s="15">
        <v>62.5</v>
      </c>
      <c r="B126" s="3" t="s">
        <v>509</v>
      </c>
      <c r="C126" s="3" t="s">
        <v>509</v>
      </c>
      <c r="D126" s="3">
        <v>160122.5</v>
      </c>
      <c r="E126" s="3">
        <v>185725</v>
      </c>
      <c r="F126" s="3">
        <v>177227.5</v>
      </c>
      <c r="G126" s="3">
        <v>275740</v>
      </c>
      <c r="H126" s="3">
        <v>105870</v>
      </c>
      <c r="I126" s="3">
        <v>163987.5</v>
      </c>
      <c r="J126" s="3">
        <v>157890</v>
      </c>
      <c r="K126" s="3">
        <v>108760</v>
      </c>
    </row>
    <row r="127" spans="1:11" x14ac:dyDescent="0.25">
      <c r="A127" s="15">
        <v>63</v>
      </c>
      <c r="B127" s="3" t="s">
        <v>509</v>
      </c>
      <c r="C127" s="3" t="s">
        <v>509</v>
      </c>
      <c r="D127" s="3">
        <v>161190</v>
      </c>
      <c r="E127" s="3">
        <v>186957.5</v>
      </c>
      <c r="F127" s="3">
        <v>178340</v>
      </c>
      <c r="G127" s="3">
        <v>277905</v>
      </c>
      <c r="H127" s="3">
        <v>106622.5</v>
      </c>
      <c r="I127" s="3">
        <v>165187.5</v>
      </c>
      <c r="J127" s="3">
        <v>158957.5</v>
      </c>
      <c r="K127" s="3">
        <v>109582.5</v>
      </c>
    </row>
    <row r="128" spans="1:11" x14ac:dyDescent="0.25">
      <c r="A128" s="15">
        <v>63.5</v>
      </c>
      <c r="B128" s="3" t="s">
        <v>509</v>
      </c>
      <c r="C128" s="3" t="s">
        <v>509</v>
      </c>
      <c r="D128" s="3">
        <v>162257.5</v>
      </c>
      <c r="E128" s="3">
        <v>188190</v>
      </c>
      <c r="F128" s="3">
        <v>179452.5</v>
      </c>
      <c r="G128" s="3">
        <v>280070</v>
      </c>
      <c r="H128" s="3">
        <v>107375</v>
      </c>
      <c r="I128" s="3">
        <v>166387.5</v>
      </c>
      <c r="J128" s="3">
        <v>160025</v>
      </c>
      <c r="K128" s="3">
        <v>110405</v>
      </c>
    </row>
    <row r="129" spans="1:11" x14ac:dyDescent="0.25">
      <c r="A129" s="15">
        <v>64</v>
      </c>
      <c r="B129" s="3" t="s">
        <v>509</v>
      </c>
      <c r="C129" s="3" t="s">
        <v>509</v>
      </c>
      <c r="D129" s="3">
        <v>163325</v>
      </c>
      <c r="E129" s="3">
        <v>189422.5</v>
      </c>
      <c r="F129" s="3">
        <v>180565</v>
      </c>
      <c r="G129" s="3">
        <v>282235</v>
      </c>
      <c r="H129" s="3">
        <v>108127.5</v>
      </c>
      <c r="I129" s="3">
        <v>167587.5</v>
      </c>
      <c r="J129" s="3">
        <v>161092.5</v>
      </c>
      <c r="K129" s="3">
        <v>111227.5</v>
      </c>
    </row>
    <row r="130" spans="1:11" x14ac:dyDescent="0.25">
      <c r="A130" s="15">
        <v>64.5</v>
      </c>
      <c r="B130" s="3" t="s">
        <v>509</v>
      </c>
      <c r="C130" s="3" t="s">
        <v>509</v>
      </c>
      <c r="D130" s="3">
        <v>164392.5</v>
      </c>
      <c r="E130" s="3">
        <v>190655</v>
      </c>
      <c r="F130" s="3">
        <v>181677.5</v>
      </c>
      <c r="G130" s="3">
        <v>284400</v>
      </c>
      <c r="H130" s="3">
        <v>108880</v>
      </c>
      <c r="I130" s="3">
        <v>168787.5</v>
      </c>
      <c r="J130" s="3">
        <v>162160</v>
      </c>
      <c r="K130" s="3">
        <v>112050</v>
      </c>
    </row>
    <row r="131" spans="1:11" x14ac:dyDescent="0.25">
      <c r="A131" s="15">
        <v>65</v>
      </c>
      <c r="B131" s="3" t="s">
        <v>509</v>
      </c>
      <c r="C131" s="3" t="s">
        <v>509</v>
      </c>
      <c r="D131" s="3">
        <v>165460</v>
      </c>
      <c r="E131" s="3">
        <v>191887.5</v>
      </c>
      <c r="F131" s="3">
        <v>182790</v>
      </c>
      <c r="G131" s="3">
        <v>286565</v>
      </c>
      <c r="H131" s="3">
        <v>109632.5</v>
      </c>
      <c r="I131" s="3">
        <v>169987.5</v>
      </c>
      <c r="J131" s="3">
        <v>163227.5</v>
      </c>
      <c r="K131" s="3">
        <v>112872.5</v>
      </c>
    </row>
    <row r="132" spans="1:11" x14ac:dyDescent="0.25">
      <c r="A132" s="15">
        <v>65.5</v>
      </c>
      <c r="B132" s="3" t="s">
        <v>509</v>
      </c>
      <c r="C132" s="3" t="s">
        <v>509</v>
      </c>
      <c r="D132" s="3">
        <v>166527.5</v>
      </c>
      <c r="E132" s="3">
        <v>193120</v>
      </c>
      <c r="F132" s="3">
        <v>183902.5</v>
      </c>
      <c r="G132" s="3">
        <v>288730</v>
      </c>
      <c r="H132" s="3">
        <v>110385</v>
      </c>
      <c r="I132" s="3">
        <v>171187.5</v>
      </c>
      <c r="J132" s="3">
        <v>164295</v>
      </c>
      <c r="K132" s="3">
        <v>113695</v>
      </c>
    </row>
    <row r="133" spans="1:11" x14ac:dyDescent="0.25">
      <c r="A133" s="15">
        <v>66</v>
      </c>
      <c r="B133" s="3" t="s">
        <v>509</v>
      </c>
      <c r="C133" s="3" t="s">
        <v>509</v>
      </c>
      <c r="D133" s="3">
        <v>167595</v>
      </c>
      <c r="E133" s="3">
        <v>194352.5</v>
      </c>
      <c r="F133" s="3">
        <v>185015</v>
      </c>
      <c r="G133" s="3">
        <v>290895</v>
      </c>
      <c r="H133" s="3">
        <v>111137.5</v>
      </c>
      <c r="I133" s="3">
        <v>172387.5</v>
      </c>
      <c r="J133" s="3">
        <v>165362.5</v>
      </c>
      <c r="K133" s="3">
        <v>114517.5</v>
      </c>
    </row>
    <row r="134" spans="1:11" x14ac:dyDescent="0.25">
      <c r="A134" s="15">
        <v>66.5</v>
      </c>
      <c r="B134" s="3" t="s">
        <v>509</v>
      </c>
      <c r="C134" s="3" t="s">
        <v>509</v>
      </c>
      <c r="D134" s="3">
        <v>168662.5</v>
      </c>
      <c r="E134" s="3">
        <v>195585</v>
      </c>
      <c r="F134" s="3">
        <v>186127.5</v>
      </c>
      <c r="G134" s="3">
        <v>293060</v>
      </c>
      <c r="H134" s="3">
        <v>111890</v>
      </c>
      <c r="I134" s="3">
        <v>173587.5</v>
      </c>
      <c r="J134" s="3">
        <v>166430</v>
      </c>
      <c r="K134" s="3">
        <v>115340</v>
      </c>
    </row>
    <row r="135" spans="1:11" x14ac:dyDescent="0.25">
      <c r="A135" s="15">
        <v>67</v>
      </c>
      <c r="B135" s="3" t="s">
        <v>509</v>
      </c>
      <c r="C135" s="3" t="s">
        <v>509</v>
      </c>
      <c r="D135" s="3">
        <v>169730</v>
      </c>
      <c r="E135" s="3">
        <v>196817.5</v>
      </c>
      <c r="F135" s="3">
        <v>187240</v>
      </c>
      <c r="G135" s="3">
        <v>295225</v>
      </c>
      <c r="H135" s="3">
        <v>112642.5</v>
      </c>
      <c r="I135" s="3">
        <v>174025</v>
      </c>
      <c r="J135" s="3">
        <v>167497.5</v>
      </c>
      <c r="K135" s="3">
        <v>116162.5</v>
      </c>
    </row>
    <row r="136" spans="1:11" x14ac:dyDescent="0.25">
      <c r="A136" s="15">
        <v>67.5</v>
      </c>
      <c r="B136" s="3" t="s">
        <v>509</v>
      </c>
      <c r="C136" s="3" t="s">
        <v>509</v>
      </c>
      <c r="D136" s="3">
        <v>170797.5</v>
      </c>
      <c r="E136" s="3">
        <v>198050</v>
      </c>
      <c r="F136" s="3">
        <v>188352.5</v>
      </c>
      <c r="G136" s="3">
        <v>297390</v>
      </c>
      <c r="H136" s="3">
        <v>113395</v>
      </c>
      <c r="I136" s="3">
        <v>174462.5</v>
      </c>
      <c r="J136" s="3">
        <v>168565</v>
      </c>
      <c r="K136" s="3">
        <v>116985</v>
      </c>
    </row>
    <row r="137" spans="1:11" x14ac:dyDescent="0.25">
      <c r="A137" s="15">
        <v>68</v>
      </c>
      <c r="B137" s="3" t="s">
        <v>509</v>
      </c>
      <c r="C137" s="3" t="s">
        <v>509</v>
      </c>
      <c r="D137" s="3">
        <v>171865</v>
      </c>
      <c r="E137" s="3">
        <v>199282.5</v>
      </c>
      <c r="F137" s="3">
        <v>189465</v>
      </c>
      <c r="G137" s="3">
        <v>299555</v>
      </c>
      <c r="H137" s="3">
        <v>114147.5</v>
      </c>
      <c r="I137" s="3">
        <v>174900</v>
      </c>
      <c r="J137" s="3">
        <v>169632.5</v>
      </c>
      <c r="K137" s="3">
        <v>117807.5</v>
      </c>
    </row>
    <row r="138" spans="1:11" x14ac:dyDescent="0.25">
      <c r="A138" s="15">
        <v>68.5</v>
      </c>
      <c r="B138" s="3" t="s">
        <v>509</v>
      </c>
      <c r="C138" s="3" t="s">
        <v>509</v>
      </c>
      <c r="D138" s="3">
        <v>172932.5</v>
      </c>
      <c r="E138" s="3">
        <v>200515</v>
      </c>
      <c r="F138" s="3">
        <v>190577.5</v>
      </c>
      <c r="G138" s="3">
        <v>301720</v>
      </c>
      <c r="H138" s="3">
        <v>114900</v>
      </c>
      <c r="I138" s="3">
        <v>175337.5</v>
      </c>
      <c r="J138" s="3">
        <v>170700</v>
      </c>
      <c r="K138" s="3">
        <v>118630</v>
      </c>
    </row>
    <row r="139" spans="1:11" x14ac:dyDescent="0.25">
      <c r="A139" s="15">
        <v>69</v>
      </c>
      <c r="B139" s="3" t="s">
        <v>509</v>
      </c>
      <c r="C139" s="3" t="s">
        <v>509</v>
      </c>
      <c r="D139" s="3">
        <v>174000</v>
      </c>
      <c r="E139" s="3">
        <v>201747.5</v>
      </c>
      <c r="F139" s="3">
        <v>191690</v>
      </c>
      <c r="G139" s="3">
        <v>303885</v>
      </c>
      <c r="H139" s="3">
        <v>115652.5</v>
      </c>
      <c r="I139" s="3">
        <v>175775</v>
      </c>
      <c r="J139" s="3">
        <v>171767.5</v>
      </c>
      <c r="K139" s="3">
        <v>119452.5</v>
      </c>
    </row>
    <row r="140" spans="1:11" x14ac:dyDescent="0.25">
      <c r="A140" s="15">
        <v>69.5</v>
      </c>
      <c r="B140" s="3" t="s">
        <v>509</v>
      </c>
      <c r="C140" s="3" t="s">
        <v>509</v>
      </c>
      <c r="D140" s="3">
        <v>174437.5</v>
      </c>
      <c r="E140" s="3">
        <v>202982.5</v>
      </c>
      <c r="F140" s="3">
        <v>192802.5</v>
      </c>
      <c r="G140" s="3">
        <v>306050</v>
      </c>
      <c r="H140" s="3">
        <v>116405</v>
      </c>
      <c r="I140" s="3">
        <v>176212.5</v>
      </c>
      <c r="J140" s="3">
        <v>172835</v>
      </c>
      <c r="K140" s="3">
        <v>120275</v>
      </c>
    </row>
    <row r="141" spans="1:11" x14ac:dyDescent="0.25">
      <c r="A141" s="15">
        <v>70</v>
      </c>
      <c r="B141" s="3" t="s">
        <v>509</v>
      </c>
      <c r="C141" s="3" t="s">
        <v>509</v>
      </c>
      <c r="D141" s="3">
        <v>174875</v>
      </c>
      <c r="E141" s="3">
        <v>204217.5</v>
      </c>
      <c r="F141" s="3">
        <v>193915</v>
      </c>
      <c r="G141" s="3">
        <v>308215</v>
      </c>
      <c r="H141" s="3">
        <v>117157.5</v>
      </c>
      <c r="I141" s="3">
        <v>176650</v>
      </c>
      <c r="J141" s="3">
        <v>173902.5</v>
      </c>
      <c r="K141" s="3">
        <v>121097.5</v>
      </c>
    </row>
    <row r="142" spans="1:11" x14ac:dyDescent="0.25">
      <c r="A142" s="15">
        <v>70.5</v>
      </c>
      <c r="B142" s="3" t="s">
        <v>509</v>
      </c>
      <c r="C142" s="3" t="s">
        <v>509</v>
      </c>
      <c r="D142" s="3">
        <v>175312.5</v>
      </c>
      <c r="E142" s="3">
        <v>205452.5</v>
      </c>
      <c r="F142" s="3">
        <v>195027.5</v>
      </c>
      <c r="G142" s="3">
        <v>310380</v>
      </c>
      <c r="H142" s="3">
        <v>117910</v>
      </c>
      <c r="I142" s="3">
        <v>177087.5</v>
      </c>
      <c r="J142" s="3">
        <v>174970</v>
      </c>
      <c r="K142" s="3">
        <v>121920</v>
      </c>
    </row>
    <row r="143" spans="1:11" x14ac:dyDescent="0.25">
      <c r="A143" s="15">
        <v>71</v>
      </c>
      <c r="B143" s="3" t="s">
        <v>509</v>
      </c>
      <c r="C143" s="3" t="s">
        <v>509</v>
      </c>
      <c r="D143" s="3">
        <v>175547.5</v>
      </c>
      <c r="E143" s="3">
        <v>236430</v>
      </c>
      <c r="F143" s="3">
        <v>202705</v>
      </c>
      <c r="G143" s="3">
        <v>313287.5</v>
      </c>
      <c r="H143" s="3">
        <v>127622.5</v>
      </c>
      <c r="I143" s="3">
        <v>177500</v>
      </c>
      <c r="J143" s="3">
        <v>189747.5</v>
      </c>
      <c r="K143" s="3">
        <v>124605</v>
      </c>
    </row>
    <row r="144" spans="1:11" x14ac:dyDescent="0.25">
      <c r="A144" s="15" t="s">
        <v>469</v>
      </c>
    </row>
    <row r="145" spans="1:11" x14ac:dyDescent="0.25">
      <c r="A145" s="15">
        <v>71.5</v>
      </c>
      <c r="B145" s="3" t="s">
        <v>509</v>
      </c>
      <c r="C145" s="3" t="s">
        <v>509</v>
      </c>
      <c r="D145" s="3">
        <v>2472.5</v>
      </c>
      <c r="E145" s="3">
        <v>3330</v>
      </c>
      <c r="F145" s="3">
        <v>2855</v>
      </c>
      <c r="G145" s="3">
        <v>4412.5</v>
      </c>
      <c r="H145" s="3">
        <v>1797.5</v>
      </c>
      <c r="I145" s="3">
        <v>2500</v>
      </c>
      <c r="J145" s="3">
        <v>2672.5</v>
      </c>
      <c r="K145" s="3">
        <v>1755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45"/>
  <sheetViews>
    <sheetView topLeftCell="A129" workbookViewId="0">
      <selection activeCell="C145" sqref="C145"/>
    </sheetView>
  </sheetViews>
  <sheetFormatPr defaultRowHeight="15" x14ac:dyDescent="0.25"/>
  <sheetData>
    <row r="1" spans="1:11" x14ac:dyDescent="0.25">
      <c r="A1" t="s">
        <v>467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1" x14ac:dyDescent="0.25">
      <c r="A2">
        <v>0.5</v>
      </c>
      <c r="B2" s="3" t="s">
        <v>509</v>
      </c>
      <c r="C2" s="3" t="s">
        <v>509</v>
      </c>
      <c r="D2" s="3">
        <v>30992.5</v>
      </c>
      <c r="E2" s="3">
        <v>33795</v>
      </c>
      <c r="F2" s="3">
        <v>33742.5</v>
      </c>
      <c r="G2" s="3">
        <v>48830</v>
      </c>
      <c r="H2" s="3">
        <v>13845</v>
      </c>
      <c r="I2" s="3">
        <v>23515</v>
      </c>
      <c r="J2" s="3">
        <v>22392.5</v>
      </c>
      <c r="K2" s="3">
        <v>13675</v>
      </c>
    </row>
    <row r="3" spans="1:11" x14ac:dyDescent="0.25">
      <c r="A3">
        <v>1</v>
      </c>
      <c r="B3" s="3" t="s">
        <v>509</v>
      </c>
      <c r="C3" s="3" t="s">
        <v>509</v>
      </c>
      <c r="D3" s="3">
        <v>30992.5</v>
      </c>
      <c r="E3" s="3">
        <v>33795</v>
      </c>
      <c r="F3" s="3">
        <v>33742.5</v>
      </c>
      <c r="G3" s="3">
        <v>48830</v>
      </c>
      <c r="H3" s="3">
        <v>13845</v>
      </c>
      <c r="I3" s="3">
        <v>23515</v>
      </c>
      <c r="J3" s="3">
        <v>22392.5</v>
      </c>
      <c r="K3" s="3">
        <v>13675</v>
      </c>
    </row>
    <row r="4" spans="1:11" x14ac:dyDescent="0.25">
      <c r="A4">
        <v>1.5</v>
      </c>
      <c r="B4" s="3" t="s">
        <v>509</v>
      </c>
      <c r="C4" s="3" t="s">
        <v>509</v>
      </c>
      <c r="D4" s="3">
        <v>30992.5</v>
      </c>
      <c r="E4" s="3">
        <v>33795</v>
      </c>
      <c r="F4" s="3">
        <v>33742.5</v>
      </c>
      <c r="G4" s="3">
        <v>48830</v>
      </c>
      <c r="H4" s="3">
        <v>13845</v>
      </c>
      <c r="I4" s="3">
        <v>23515</v>
      </c>
      <c r="J4" s="3">
        <v>22392.5</v>
      </c>
      <c r="K4" s="3">
        <v>13675</v>
      </c>
    </row>
    <row r="5" spans="1:11" x14ac:dyDescent="0.25">
      <c r="A5">
        <v>2</v>
      </c>
      <c r="B5" s="3" t="s">
        <v>509</v>
      </c>
      <c r="C5" s="3" t="s">
        <v>509</v>
      </c>
      <c r="D5" s="3">
        <v>30992.5</v>
      </c>
      <c r="E5" s="3">
        <v>33795</v>
      </c>
      <c r="F5" s="3">
        <v>33742.5</v>
      </c>
      <c r="G5" s="3">
        <v>48830</v>
      </c>
      <c r="H5" s="3">
        <v>13845</v>
      </c>
      <c r="I5" s="3">
        <v>23515</v>
      </c>
      <c r="J5" s="3">
        <v>22392.5</v>
      </c>
      <c r="K5" s="3">
        <v>13675</v>
      </c>
    </row>
    <row r="6" spans="1:11" x14ac:dyDescent="0.25">
      <c r="A6">
        <v>2.5</v>
      </c>
      <c r="B6" s="3" t="s">
        <v>509</v>
      </c>
      <c r="C6" s="3" t="s">
        <v>509</v>
      </c>
      <c r="D6" s="3">
        <v>30992.5</v>
      </c>
      <c r="E6" s="3">
        <v>33795</v>
      </c>
      <c r="F6" s="3">
        <v>33742.5</v>
      </c>
      <c r="G6" s="3">
        <v>48830</v>
      </c>
      <c r="H6" s="3">
        <v>13845</v>
      </c>
      <c r="I6" s="3">
        <v>23515</v>
      </c>
      <c r="J6" s="3">
        <v>22392.5</v>
      </c>
      <c r="K6" s="3">
        <v>13675</v>
      </c>
    </row>
    <row r="7" spans="1:11" x14ac:dyDescent="0.25">
      <c r="A7">
        <v>3</v>
      </c>
      <c r="B7" s="3" t="s">
        <v>509</v>
      </c>
      <c r="C7" s="3" t="s">
        <v>509</v>
      </c>
      <c r="D7" s="3">
        <v>30992.5</v>
      </c>
      <c r="E7" s="3">
        <v>33795</v>
      </c>
      <c r="F7" s="3">
        <v>33742.5</v>
      </c>
      <c r="G7" s="3">
        <v>48830</v>
      </c>
      <c r="H7" s="3">
        <v>13845</v>
      </c>
      <c r="I7" s="3">
        <v>23515</v>
      </c>
      <c r="J7" s="3">
        <v>22392.5</v>
      </c>
      <c r="K7" s="3">
        <v>13675</v>
      </c>
    </row>
    <row r="8" spans="1:11" x14ac:dyDescent="0.25">
      <c r="A8">
        <v>3.5</v>
      </c>
      <c r="B8" s="3" t="s">
        <v>509</v>
      </c>
      <c r="C8" s="3" t="s">
        <v>509</v>
      </c>
      <c r="D8" s="3">
        <v>30992.5</v>
      </c>
      <c r="E8" s="3">
        <v>33795</v>
      </c>
      <c r="F8" s="3">
        <v>33742.5</v>
      </c>
      <c r="G8" s="3">
        <v>48830</v>
      </c>
      <c r="H8" s="3">
        <v>13845</v>
      </c>
      <c r="I8" s="3">
        <v>23515</v>
      </c>
      <c r="J8" s="3">
        <v>22392.5</v>
      </c>
      <c r="K8" s="3">
        <v>13675</v>
      </c>
    </row>
    <row r="9" spans="1:11" x14ac:dyDescent="0.25">
      <c r="A9">
        <v>4</v>
      </c>
      <c r="B9" s="3" t="s">
        <v>509</v>
      </c>
      <c r="C9" s="3" t="s">
        <v>509</v>
      </c>
      <c r="D9" s="3">
        <v>30992.5</v>
      </c>
      <c r="E9" s="3">
        <v>33795</v>
      </c>
      <c r="F9" s="3">
        <v>33742.5</v>
      </c>
      <c r="G9" s="3">
        <v>48830</v>
      </c>
      <c r="H9" s="3">
        <v>13845</v>
      </c>
      <c r="I9" s="3">
        <v>23515</v>
      </c>
      <c r="J9" s="3">
        <v>22392.5</v>
      </c>
      <c r="K9" s="3">
        <v>13675</v>
      </c>
    </row>
    <row r="10" spans="1:11" x14ac:dyDescent="0.25">
      <c r="A10">
        <v>4.5</v>
      </c>
      <c r="B10" s="3" t="s">
        <v>509</v>
      </c>
      <c r="C10" s="3" t="s">
        <v>509</v>
      </c>
      <c r="D10" s="3">
        <v>30992.5</v>
      </c>
      <c r="E10" s="3">
        <v>33795</v>
      </c>
      <c r="F10" s="3">
        <v>33742.5</v>
      </c>
      <c r="G10" s="3">
        <v>48830</v>
      </c>
      <c r="H10" s="3">
        <v>13845</v>
      </c>
      <c r="I10" s="3">
        <v>23515</v>
      </c>
      <c r="J10" s="3">
        <v>22392.5</v>
      </c>
      <c r="K10" s="3">
        <v>13675</v>
      </c>
    </row>
    <row r="11" spans="1:11" x14ac:dyDescent="0.25">
      <c r="A11">
        <v>5</v>
      </c>
      <c r="B11" s="3" t="s">
        <v>509</v>
      </c>
      <c r="C11" s="3" t="s">
        <v>509</v>
      </c>
      <c r="D11" s="3">
        <v>30992.5</v>
      </c>
      <c r="E11" s="3">
        <v>33795</v>
      </c>
      <c r="F11" s="3">
        <v>33742.5</v>
      </c>
      <c r="G11" s="3">
        <v>48830</v>
      </c>
      <c r="H11" s="3">
        <v>13845</v>
      </c>
      <c r="I11" s="3">
        <v>23515</v>
      </c>
      <c r="J11" s="3">
        <v>22392.5</v>
      </c>
      <c r="K11" s="3">
        <v>13675</v>
      </c>
    </row>
    <row r="12" spans="1:11" x14ac:dyDescent="0.25">
      <c r="A12">
        <v>5.5</v>
      </c>
      <c r="B12" s="3" t="s">
        <v>509</v>
      </c>
      <c r="C12" s="3" t="s">
        <v>509</v>
      </c>
      <c r="D12" s="3">
        <v>30992.5</v>
      </c>
      <c r="E12" s="3">
        <v>33795</v>
      </c>
      <c r="F12" s="3">
        <v>33742.5</v>
      </c>
      <c r="G12" s="3">
        <v>48830</v>
      </c>
      <c r="H12" s="3">
        <v>13845</v>
      </c>
      <c r="I12" s="3">
        <v>23515</v>
      </c>
      <c r="J12" s="3">
        <v>22392.5</v>
      </c>
      <c r="K12" s="3">
        <v>13675</v>
      </c>
    </row>
    <row r="13" spans="1:11" x14ac:dyDescent="0.25">
      <c r="A13">
        <v>6</v>
      </c>
      <c r="B13" s="3" t="s">
        <v>509</v>
      </c>
      <c r="C13" s="3" t="s">
        <v>509</v>
      </c>
      <c r="D13" s="3">
        <v>30992.5</v>
      </c>
      <c r="E13" s="3">
        <v>33795</v>
      </c>
      <c r="F13" s="3">
        <v>33742.5</v>
      </c>
      <c r="G13" s="3">
        <v>48830</v>
      </c>
      <c r="H13" s="3">
        <v>13845</v>
      </c>
      <c r="I13" s="3">
        <v>23515</v>
      </c>
      <c r="J13" s="3">
        <v>22392.5</v>
      </c>
      <c r="K13" s="3">
        <v>13675</v>
      </c>
    </row>
    <row r="14" spans="1:11" x14ac:dyDescent="0.25">
      <c r="A14">
        <v>6.5</v>
      </c>
      <c r="B14" s="3" t="s">
        <v>509</v>
      </c>
      <c r="C14" s="3" t="s">
        <v>509</v>
      </c>
      <c r="D14" s="3">
        <v>30992.5</v>
      </c>
      <c r="E14" s="3">
        <v>33795</v>
      </c>
      <c r="F14" s="3">
        <v>33742.5</v>
      </c>
      <c r="G14" s="3">
        <v>48830</v>
      </c>
      <c r="H14" s="3">
        <v>13845</v>
      </c>
      <c r="I14" s="3">
        <v>23515</v>
      </c>
      <c r="J14" s="3">
        <v>22392.5</v>
      </c>
      <c r="K14" s="3">
        <v>13675</v>
      </c>
    </row>
    <row r="15" spans="1:11" x14ac:dyDescent="0.25">
      <c r="A15">
        <v>7</v>
      </c>
      <c r="B15" s="3" t="s">
        <v>509</v>
      </c>
      <c r="C15" s="3" t="s">
        <v>509</v>
      </c>
      <c r="D15" s="3">
        <v>30992.5</v>
      </c>
      <c r="E15" s="3">
        <v>33795</v>
      </c>
      <c r="F15" s="3">
        <v>33742.5</v>
      </c>
      <c r="G15" s="3">
        <v>48830</v>
      </c>
      <c r="H15" s="3">
        <v>13845</v>
      </c>
      <c r="I15" s="3">
        <v>23515</v>
      </c>
      <c r="J15" s="3">
        <v>22392.5</v>
      </c>
      <c r="K15" s="3">
        <v>13675</v>
      </c>
    </row>
    <row r="16" spans="1:11" x14ac:dyDescent="0.25">
      <c r="A16">
        <v>7.5</v>
      </c>
      <c r="B16" s="3" t="s">
        <v>509</v>
      </c>
      <c r="C16" s="3" t="s">
        <v>509</v>
      </c>
      <c r="D16" s="3">
        <v>30992.5</v>
      </c>
      <c r="E16" s="3">
        <v>33795</v>
      </c>
      <c r="F16" s="3">
        <v>33742.5</v>
      </c>
      <c r="G16" s="3">
        <v>48830</v>
      </c>
      <c r="H16" s="3">
        <v>13845</v>
      </c>
      <c r="I16" s="3">
        <v>23515</v>
      </c>
      <c r="J16" s="3">
        <v>22392.5</v>
      </c>
      <c r="K16" s="3">
        <v>13675</v>
      </c>
    </row>
    <row r="17" spans="1:11" x14ac:dyDescent="0.25">
      <c r="A17">
        <v>8</v>
      </c>
      <c r="B17" s="3" t="s">
        <v>509</v>
      </c>
      <c r="C17" s="3" t="s">
        <v>509</v>
      </c>
      <c r="D17" s="3">
        <v>30992.5</v>
      </c>
      <c r="E17" s="3">
        <v>33795</v>
      </c>
      <c r="F17" s="3">
        <v>33742.5</v>
      </c>
      <c r="G17" s="3">
        <v>48830</v>
      </c>
      <c r="H17" s="3">
        <v>13845</v>
      </c>
      <c r="I17" s="3">
        <v>23515</v>
      </c>
      <c r="J17" s="3">
        <v>22392.5</v>
      </c>
      <c r="K17" s="3">
        <v>13675</v>
      </c>
    </row>
    <row r="18" spans="1:11" x14ac:dyDescent="0.25">
      <c r="A18">
        <v>8.5</v>
      </c>
      <c r="B18" s="3" t="s">
        <v>509</v>
      </c>
      <c r="C18" s="3" t="s">
        <v>509</v>
      </c>
      <c r="D18" s="3">
        <v>30992.5</v>
      </c>
      <c r="E18" s="3">
        <v>33795</v>
      </c>
      <c r="F18" s="3">
        <v>33742.5</v>
      </c>
      <c r="G18" s="3">
        <v>48830</v>
      </c>
      <c r="H18" s="3">
        <v>13845</v>
      </c>
      <c r="I18" s="3">
        <v>23515</v>
      </c>
      <c r="J18" s="3">
        <v>22392.5</v>
      </c>
      <c r="K18" s="3">
        <v>13675</v>
      </c>
    </row>
    <row r="19" spans="1:11" x14ac:dyDescent="0.25">
      <c r="A19">
        <v>9</v>
      </c>
      <c r="B19" s="3" t="s">
        <v>509</v>
      </c>
      <c r="C19" s="3" t="s">
        <v>509</v>
      </c>
      <c r="D19" s="3">
        <v>30992.5</v>
      </c>
      <c r="E19" s="3">
        <v>33795</v>
      </c>
      <c r="F19" s="3">
        <v>33742.5</v>
      </c>
      <c r="G19" s="3">
        <v>48830</v>
      </c>
      <c r="H19" s="3">
        <v>13845</v>
      </c>
      <c r="I19" s="3">
        <v>23515</v>
      </c>
      <c r="J19" s="3">
        <v>22392.5</v>
      </c>
      <c r="K19" s="3">
        <v>13675</v>
      </c>
    </row>
    <row r="20" spans="1:11" x14ac:dyDescent="0.25">
      <c r="A20">
        <v>9.5</v>
      </c>
      <c r="B20" s="3" t="s">
        <v>509</v>
      </c>
      <c r="C20" s="3" t="s">
        <v>509</v>
      </c>
      <c r="D20" s="3">
        <v>30992.5</v>
      </c>
      <c r="E20" s="3">
        <v>33795</v>
      </c>
      <c r="F20" s="3">
        <v>33742.5</v>
      </c>
      <c r="G20" s="3">
        <v>48830</v>
      </c>
      <c r="H20" s="3">
        <v>13845</v>
      </c>
      <c r="I20" s="3">
        <v>23515</v>
      </c>
      <c r="J20" s="3">
        <v>22392.5</v>
      </c>
      <c r="K20" s="3">
        <v>13675</v>
      </c>
    </row>
    <row r="21" spans="1:11" x14ac:dyDescent="0.25">
      <c r="A21">
        <v>10</v>
      </c>
      <c r="B21" s="3" t="s">
        <v>509</v>
      </c>
      <c r="C21" s="3" t="s">
        <v>509</v>
      </c>
      <c r="D21" s="3">
        <v>30992.5</v>
      </c>
      <c r="E21" s="3">
        <v>33795</v>
      </c>
      <c r="F21" s="3">
        <v>33742.5</v>
      </c>
      <c r="G21" s="3">
        <v>48830</v>
      </c>
      <c r="H21" s="3">
        <v>13845</v>
      </c>
      <c r="I21" s="3">
        <v>23515</v>
      </c>
      <c r="J21" s="3">
        <v>22392.5</v>
      </c>
      <c r="K21" s="3">
        <v>13675</v>
      </c>
    </row>
    <row r="22" spans="1:11" x14ac:dyDescent="0.25">
      <c r="A22">
        <v>10.5</v>
      </c>
      <c r="B22" s="3" t="s">
        <v>509</v>
      </c>
      <c r="C22" s="3" t="s">
        <v>509</v>
      </c>
      <c r="D22" s="3">
        <v>31395</v>
      </c>
      <c r="E22" s="3">
        <v>35135</v>
      </c>
      <c r="F22" s="3">
        <v>34985</v>
      </c>
      <c r="G22" s="3">
        <v>58145</v>
      </c>
      <c r="H22" s="3">
        <v>14357.5</v>
      </c>
      <c r="I22" s="3">
        <v>24290</v>
      </c>
      <c r="J22" s="3">
        <v>23167.5</v>
      </c>
      <c r="K22" s="3">
        <v>14177.5</v>
      </c>
    </row>
    <row r="23" spans="1:11" x14ac:dyDescent="0.25">
      <c r="A23">
        <v>11</v>
      </c>
      <c r="B23" s="3" t="s">
        <v>509</v>
      </c>
      <c r="C23" s="3" t="s">
        <v>509</v>
      </c>
      <c r="D23" s="3">
        <v>32520.000000000004</v>
      </c>
      <c r="E23" s="3">
        <v>36475</v>
      </c>
      <c r="F23" s="3">
        <v>36227.5</v>
      </c>
      <c r="G23" s="3">
        <v>60252.5</v>
      </c>
      <c r="H23" s="3">
        <v>14870</v>
      </c>
      <c r="I23" s="3">
        <v>25065</v>
      </c>
      <c r="J23" s="3">
        <v>23945</v>
      </c>
      <c r="K23" s="3">
        <v>14680</v>
      </c>
    </row>
    <row r="24" spans="1:11" x14ac:dyDescent="0.25">
      <c r="A24">
        <v>11.5</v>
      </c>
      <c r="B24" s="3" t="s">
        <v>509</v>
      </c>
      <c r="C24" s="3" t="s">
        <v>509</v>
      </c>
      <c r="D24" s="3">
        <v>33645</v>
      </c>
      <c r="E24" s="3">
        <v>37815</v>
      </c>
      <c r="F24" s="3">
        <v>37470</v>
      </c>
      <c r="G24" s="3">
        <v>62360</v>
      </c>
      <c r="H24" s="3">
        <v>15382.5</v>
      </c>
      <c r="I24" s="3">
        <v>25840</v>
      </c>
      <c r="J24" s="3">
        <v>24722.5</v>
      </c>
      <c r="K24" s="3">
        <v>15182.5</v>
      </c>
    </row>
    <row r="25" spans="1:11" x14ac:dyDescent="0.25">
      <c r="A25">
        <v>12</v>
      </c>
      <c r="B25" s="3" t="s">
        <v>509</v>
      </c>
      <c r="C25" s="3" t="s">
        <v>509</v>
      </c>
      <c r="D25" s="3">
        <v>34770</v>
      </c>
      <c r="E25" s="3">
        <v>39155</v>
      </c>
      <c r="F25" s="3">
        <v>38712.5</v>
      </c>
      <c r="G25" s="3">
        <v>64467.5</v>
      </c>
      <c r="H25" s="3">
        <v>15895</v>
      </c>
      <c r="I25" s="3">
        <v>26615</v>
      </c>
      <c r="J25" s="3">
        <v>25500</v>
      </c>
      <c r="K25" s="3">
        <v>15685</v>
      </c>
    </row>
    <row r="26" spans="1:11" x14ac:dyDescent="0.25">
      <c r="A26">
        <v>12.5</v>
      </c>
      <c r="B26" s="3" t="s">
        <v>509</v>
      </c>
      <c r="C26" s="3" t="s">
        <v>509</v>
      </c>
      <c r="D26" s="3">
        <v>35895</v>
      </c>
      <c r="E26" s="3">
        <v>40495</v>
      </c>
      <c r="F26" s="3">
        <v>39955</v>
      </c>
      <c r="G26" s="3">
        <v>66575</v>
      </c>
      <c r="H26" s="3">
        <v>16407.5</v>
      </c>
      <c r="I26" s="3">
        <v>27390</v>
      </c>
      <c r="J26" s="3">
        <v>26277.5</v>
      </c>
      <c r="K26" s="3">
        <v>16187.5</v>
      </c>
    </row>
    <row r="27" spans="1:11" x14ac:dyDescent="0.25">
      <c r="A27">
        <v>13</v>
      </c>
      <c r="B27" s="3" t="s">
        <v>509</v>
      </c>
      <c r="C27" s="3" t="s">
        <v>509</v>
      </c>
      <c r="D27" s="3">
        <v>37020</v>
      </c>
      <c r="E27" s="3">
        <v>41835</v>
      </c>
      <c r="F27" s="3">
        <v>41197.5</v>
      </c>
      <c r="G27" s="3">
        <v>68682.5</v>
      </c>
      <c r="H27" s="3">
        <v>16920</v>
      </c>
      <c r="I27" s="3">
        <v>28165</v>
      </c>
      <c r="J27" s="3">
        <v>27055</v>
      </c>
      <c r="K27" s="3">
        <v>16690</v>
      </c>
    </row>
    <row r="28" spans="1:11" x14ac:dyDescent="0.25">
      <c r="A28">
        <v>13.5</v>
      </c>
      <c r="B28" s="3" t="s">
        <v>509</v>
      </c>
      <c r="C28" s="3" t="s">
        <v>509</v>
      </c>
      <c r="D28" s="3">
        <v>38145</v>
      </c>
      <c r="E28" s="3">
        <v>43175</v>
      </c>
      <c r="F28" s="3">
        <v>42440</v>
      </c>
      <c r="G28" s="3">
        <v>70790</v>
      </c>
      <c r="H28" s="3">
        <v>17432.5</v>
      </c>
      <c r="I28" s="3">
        <v>28940</v>
      </c>
      <c r="J28" s="3">
        <v>27832.5</v>
      </c>
      <c r="K28" s="3">
        <v>17192.5</v>
      </c>
    </row>
    <row r="29" spans="1:11" x14ac:dyDescent="0.25">
      <c r="A29">
        <v>14</v>
      </c>
      <c r="B29" s="3" t="s">
        <v>509</v>
      </c>
      <c r="C29" s="3" t="s">
        <v>509</v>
      </c>
      <c r="D29" s="3">
        <v>39270</v>
      </c>
      <c r="E29" s="3">
        <v>44515</v>
      </c>
      <c r="F29" s="3">
        <v>43682.5</v>
      </c>
      <c r="G29" s="3">
        <v>72897.5</v>
      </c>
      <c r="H29" s="3">
        <v>17945</v>
      </c>
      <c r="I29" s="3">
        <v>29715</v>
      </c>
      <c r="J29" s="3">
        <v>28610</v>
      </c>
      <c r="K29" s="3">
        <v>17695</v>
      </c>
    </row>
    <row r="30" spans="1:11" x14ac:dyDescent="0.25">
      <c r="A30">
        <v>14.5</v>
      </c>
      <c r="B30" s="3" t="s">
        <v>509</v>
      </c>
      <c r="C30" s="3" t="s">
        <v>509</v>
      </c>
      <c r="D30" s="3">
        <v>40395</v>
      </c>
      <c r="E30" s="3">
        <v>45855</v>
      </c>
      <c r="F30" s="3">
        <v>44925</v>
      </c>
      <c r="G30" s="3">
        <v>75005</v>
      </c>
      <c r="H30" s="3">
        <v>18457.5</v>
      </c>
      <c r="I30" s="3">
        <v>30490</v>
      </c>
      <c r="J30" s="3">
        <v>29387.5</v>
      </c>
      <c r="K30" s="3">
        <v>18197.5</v>
      </c>
    </row>
    <row r="31" spans="1:11" x14ac:dyDescent="0.25">
      <c r="A31">
        <v>15</v>
      </c>
      <c r="B31" s="3" t="s">
        <v>509</v>
      </c>
      <c r="C31" s="3" t="s">
        <v>509</v>
      </c>
      <c r="D31" s="3">
        <v>41520</v>
      </c>
      <c r="E31" s="3">
        <v>47195</v>
      </c>
      <c r="F31" s="3">
        <v>46167.5</v>
      </c>
      <c r="G31" s="3">
        <v>77112.5</v>
      </c>
      <c r="H31" s="3">
        <v>18970</v>
      </c>
      <c r="I31" s="3">
        <v>31265</v>
      </c>
      <c r="J31" s="3">
        <v>30165</v>
      </c>
      <c r="K31" s="3">
        <v>18700</v>
      </c>
    </row>
    <row r="32" spans="1:11" x14ac:dyDescent="0.25">
      <c r="A32">
        <v>15.5</v>
      </c>
      <c r="B32" s="3" t="s">
        <v>509</v>
      </c>
      <c r="C32" s="3" t="s">
        <v>509</v>
      </c>
      <c r="D32" s="3">
        <v>42645</v>
      </c>
      <c r="E32" s="3">
        <v>48535</v>
      </c>
      <c r="F32" s="3">
        <v>47410</v>
      </c>
      <c r="G32" s="3">
        <v>79220</v>
      </c>
      <c r="H32" s="3">
        <v>19482.5</v>
      </c>
      <c r="I32" s="3">
        <v>32040</v>
      </c>
      <c r="J32" s="3">
        <v>30942.5</v>
      </c>
      <c r="K32" s="3">
        <v>19202.5</v>
      </c>
    </row>
    <row r="33" spans="1:11" x14ac:dyDescent="0.25">
      <c r="A33">
        <v>16</v>
      </c>
      <c r="B33" s="3" t="s">
        <v>509</v>
      </c>
      <c r="C33" s="3" t="s">
        <v>509</v>
      </c>
      <c r="D33" s="3">
        <v>43770</v>
      </c>
      <c r="E33" s="3">
        <v>49875</v>
      </c>
      <c r="F33" s="3">
        <v>48652.5</v>
      </c>
      <c r="G33" s="3">
        <v>81327.5</v>
      </c>
      <c r="H33" s="3">
        <v>19995</v>
      </c>
      <c r="I33" s="3">
        <v>32815</v>
      </c>
      <c r="J33" s="3">
        <v>31720</v>
      </c>
      <c r="K33" s="3">
        <v>19705</v>
      </c>
    </row>
    <row r="34" spans="1:11" x14ac:dyDescent="0.25">
      <c r="A34">
        <v>16.5</v>
      </c>
      <c r="B34" s="3" t="s">
        <v>509</v>
      </c>
      <c r="C34" s="3" t="s">
        <v>509</v>
      </c>
      <c r="D34" s="3">
        <v>44895</v>
      </c>
      <c r="E34" s="3">
        <v>51215</v>
      </c>
      <c r="F34" s="3">
        <v>49895</v>
      </c>
      <c r="G34" s="3">
        <v>83435</v>
      </c>
      <c r="H34" s="3">
        <v>20507.5</v>
      </c>
      <c r="I34" s="3">
        <v>33590</v>
      </c>
      <c r="J34" s="3">
        <v>32497.500000000004</v>
      </c>
      <c r="K34" s="3">
        <v>20207.5</v>
      </c>
    </row>
    <row r="35" spans="1:11" x14ac:dyDescent="0.25">
      <c r="A35">
        <v>17</v>
      </c>
      <c r="B35" s="3" t="s">
        <v>509</v>
      </c>
      <c r="C35" s="3" t="s">
        <v>509</v>
      </c>
      <c r="D35" s="3">
        <v>46020</v>
      </c>
      <c r="E35" s="3">
        <v>52555</v>
      </c>
      <c r="F35" s="3">
        <v>51137.5</v>
      </c>
      <c r="G35" s="3">
        <v>85542.5</v>
      </c>
      <c r="H35" s="3">
        <v>21020</v>
      </c>
      <c r="I35" s="3">
        <v>34365</v>
      </c>
      <c r="J35" s="3">
        <v>33275</v>
      </c>
      <c r="K35" s="3">
        <v>20710</v>
      </c>
    </row>
    <row r="36" spans="1:11" x14ac:dyDescent="0.25">
      <c r="A36">
        <v>17.5</v>
      </c>
      <c r="B36" s="3" t="s">
        <v>509</v>
      </c>
      <c r="C36" s="3" t="s">
        <v>509</v>
      </c>
      <c r="D36" s="3">
        <v>47145</v>
      </c>
      <c r="E36" s="3">
        <v>53895</v>
      </c>
      <c r="F36" s="3">
        <v>52380</v>
      </c>
      <c r="G36" s="3">
        <v>87650</v>
      </c>
      <c r="H36" s="3">
        <v>21532.5</v>
      </c>
      <c r="I36" s="3">
        <v>35140</v>
      </c>
      <c r="J36" s="3">
        <v>34052.5</v>
      </c>
      <c r="K36" s="3">
        <v>21212.5</v>
      </c>
    </row>
    <row r="37" spans="1:11" x14ac:dyDescent="0.25">
      <c r="A37">
        <v>18</v>
      </c>
      <c r="B37" s="3" t="s">
        <v>509</v>
      </c>
      <c r="C37" s="3" t="s">
        <v>509</v>
      </c>
      <c r="D37" s="3">
        <v>48097.5</v>
      </c>
      <c r="E37" s="3">
        <v>55315</v>
      </c>
      <c r="F37" s="3">
        <v>53702.5</v>
      </c>
      <c r="G37" s="3">
        <v>88715</v>
      </c>
      <c r="H37" s="3">
        <v>22062.5</v>
      </c>
      <c r="I37" s="3">
        <v>35942.5</v>
      </c>
      <c r="J37" s="3">
        <v>34795</v>
      </c>
      <c r="K37" s="3">
        <v>21740</v>
      </c>
    </row>
    <row r="38" spans="1:11" x14ac:dyDescent="0.25">
      <c r="A38">
        <v>18.5</v>
      </c>
      <c r="B38" s="3" t="s">
        <v>509</v>
      </c>
      <c r="C38" s="3" t="s">
        <v>509</v>
      </c>
      <c r="D38" s="3">
        <v>49050</v>
      </c>
      <c r="E38" s="3">
        <v>56735</v>
      </c>
      <c r="F38" s="3">
        <v>55025</v>
      </c>
      <c r="G38" s="3">
        <v>89780</v>
      </c>
      <c r="H38" s="3">
        <v>22592.5</v>
      </c>
      <c r="I38" s="3">
        <v>36745</v>
      </c>
      <c r="J38" s="3">
        <v>35537.5</v>
      </c>
      <c r="K38" s="3">
        <v>22267.5</v>
      </c>
    </row>
    <row r="39" spans="1:11" x14ac:dyDescent="0.25">
      <c r="A39">
        <v>19</v>
      </c>
      <c r="B39" s="3" t="s">
        <v>509</v>
      </c>
      <c r="C39" s="3" t="s">
        <v>509</v>
      </c>
      <c r="D39" s="3">
        <v>50002.5</v>
      </c>
      <c r="E39" s="3">
        <v>58155</v>
      </c>
      <c r="F39" s="3">
        <v>56347.5</v>
      </c>
      <c r="G39" s="3">
        <v>90845</v>
      </c>
      <c r="H39" s="3">
        <v>23122.5</v>
      </c>
      <c r="I39" s="3">
        <v>37547.5</v>
      </c>
      <c r="J39" s="3">
        <v>36280</v>
      </c>
      <c r="K39" s="3">
        <v>22795</v>
      </c>
    </row>
    <row r="40" spans="1:11" x14ac:dyDescent="0.25">
      <c r="A40">
        <v>19.5</v>
      </c>
      <c r="B40" s="3" t="s">
        <v>509</v>
      </c>
      <c r="C40" s="3" t="s">
        <v>509</v>
      </c>
      <c r="D40" s="3">
        <v>50955</v>
      </c>
      <c r="E40" s="3">
        <v>59575</v>
      </c>
      <c r="F40" s="3">
        <v>57670</v>
      </c>
      <c r="G40" s="3">
        <v>91910</v>
      </c>
      <c r="H40" s="3">
        <v>23652.5</v>
      </c>
      <c r="I40" s="3">
        <v>38350</v>
      </c>
      <c r="J40" s="3">
        <v>37022.5</v>
      </c>
      <c r="K40" s="3">
        <v>23322.5</v>
      </c>
    </row>
    <row r="41" spans="1:11" x14ac:dyDescent="0.25">
      <c r="A41">
        <v>20</v>
      </c>
      <c r="B41" s="3" t="s">
        <v>509</v>
      </c>
      <c r="C41" s="3" t="s">
        <v>509</v>
      </c>
      <c r="D41" s="3">
        <v>51907.5</v>
      </c>
      <c r="E41" s="3">
        <v>60995</v>
      </c>
      <c r="F41" s="3">
        <v>58992.5</v>
      </c>
      <c r="G41" s="3">
        <v>92975</v>
      </c>
      <c r="H41" s="3">
        <v>24182.5</v>
      </c>
      <c r="I41" s="3">
        <v>39152.5</v>
      </c>
      <c r="J41" s="3">
        <v>37765</v>
      </c>
      <c r="K41" s="3">
        <v>23850</v>
      </c>
    </row>
    <row r="42" spans="1:11" x14ac:dyDescent="0.25">
      <c r="A42">
        <v>20.5</v>
      </c>
      <c r="B42" s="3" t="s">
        <v>509</v>
      </c>
      <c r="C42" s="3" t="s">
        <v>509</v>
      </c>
      <c r="D42" s="3">
        <v>52860</v>
      </c>
      <c r="E42" s="3">
        <v>62415</v>
      </c>
      <c r="F42" s="3">
        <v>60315</v>
      </c>
      <c r="G42" s="3">
        <v>94040</v>
      </c>
      <c r="H42" s="3">
        <v>24712.5</v>
      </c>
      <c r="I42" s="3">
        <v>39955</v>
      </c>
      <c r="J42" s="3">
        <v>38507.5</v>
      </c>
      <c r="K42" s="3">
        <v>24377.5</v>
      </c>
    </row>
    <row r="43" spans="1:11" x14ac:dyDescent="0.25">
      <c r="A43">
        <v>21</v>
      </c>
      <c r="B43" s="3" t="s">
        <v>509</v>
      </c>
      <c r="C43" s="3" t="s">
        <v>509</v>
      </c>
      <c r="D43" s="3">
        <v>53812.5</v>
      </c>
      <c r="E43" s="3">
        <v>63835</v>
      </c>
      <c r="F43" s="3">
        <v>61637.5</v>
      </c>
      <c r="G43" s="3">
        <v>95105</v>
      </c>
      <c r="H43" s="3">
        <v>25242.5</v>
      </c>
      <c r="I43" s="3">
        <v>40757.5</v>
      </c>
      <c r="J43" s="3">
        <v>39250</v>
      </c>
      <c r="K43" s="3">
        <v>24905</v>
      </c>
    </row>
    <row r="44" spans="1:11" x14ac:dyDescent="0.25">
      <c r="A44">
        <v>21.5</v>
      </c>
      <c r="B44" s="3" t="s">
        <v>509</v>
      </c>
      <c r="C44" s="3" t="s">
        <v>509</v>
      </c>
      <c r="D44" s="3">
        <v>54765</v>
      </c>
      <c r="E44" s="3">
        <v>65254.999999999993</v>
      </c>
      <c r="F44" s="3">
        <v>62960</v>
      </c>
      <c r="G44" s="3">
        <v>96170</v>
      </c>
      <c r="H44" s="3">
        <v>25772.5</v>
      </c>
      <c r="I44" s="3">
        <v>41560</v>
      </c>
      <c r="J44" s="3">
        <v>39992.5</v>
      </c>
      <c r="K44" s="3">
        <v>25432.5</v>
      </c>
    </row>
    <row r="45" spans="1:11" x14ac:dyDescent="0.25">
      <c r="A45">
        <v>22</v>
      </c>
      <c r="B45" s="3" t="s">
        <v>509</v>
      </c>
      <c r="C45" s="3" t="s">
        <v>509</v>
      </c>
      <c r="D45" s="3">
        <v>55717.5</v>
      </c>
      <c r="E45" s="3">
        <v>66675</v>
      </c>
      <c r="F45" s="3">
        <v>64282.5</v>
      </c>
      <c r="G45" s="3">
        <v>97235</v>
      </c>
      <c r="H45" s="3">
        <v>26302.5</v>
      </c>
      <c r="I45" s="3">
        <v>42362.5</v>
      </c>
      <c r="J45" s="3">
        <v>40735</v>
      </c>
      <c r="K45" s="3">
        <v>25960</v>
      </c>
    </row>
    <row r="46" spans="1:11" x14ac:dyDescent="0.25">
      <c r="A46">
        <v>22.5</v>
      </c>
      <c r="B46" s="3" t="s">
        <v>509</v>
      </c>
      <c r="C46" s="3" t="s">
        <v>509</v>
      </c>
      <c r="D46" s="3">
        <v>56670</v>
      </c>
      <c r="E46" s="3">
        <v>68095</v>
      </c>
      <c r="F46" s="3">
        <v>65605</v>
      </c>
      <c r="G46" s="3">
        <v>98300</v>
      </c>
      <c r="H46" s="3">
        <v>26832.5</v>
      </c>
      <c r="I46" s="3">
        <v>43165</v>
      </c>
      <c r="J46" s="3">
        <v>41477.5</v>
      </c>
      <c r="K46" s="3">
        <v>26487.5</v>
      </c>
    </row>
    <row r="47" spans="1:11" x14ac:dyDescent="0.25">
      <c r="A47">
        <v>23</v>
      </c>
      <c r="B47" s="3" t="s">
        <v>509</v>
      </c>
      <c r="C47" s="3" t="s">
        <v>509</v>
      </c>
      <c r="D47" s="3">
        <v>57622.5</v>
      </c>
      <c r="E47" s="3">
        <v>69515</v>
      </c>
      <c r="F47" s="3">
        <v>66927.5</v>
      </c>
      <c r="G47" s="3">
        <v>99365</v>
      </c>
      <c r="H47" s="3">
        <v>27362.5</v>
      </c>
      <c r="I47" s="3">
        <v>43967.5</v>
      </c>
      <c r="J47" s="3">
        <v>42220</v>
      </c>
      <c r="K47" s="3">
        <v>27015</v>
      </c>
    </row>
    <row r="48" spans="1:11" x14ac:dyDescent="0.25">
      <c r="A48">
        <v>23.5</v>
      </c>
      <c r="B48" s="3" t="s">
        <v>509</v>
      </c>
      <c r="C48" s="3" t="s">
        <v>509</v>
      </c>
      <c r="D48" s="3">
        <v>58575</v>
      </c>
      <c r="E48" s="3">
        <v>70935</v>
      </c>
      <c r="F48" s="3">
        <v>68250</v>
      </c>
      <c r="G48" s="3">
        <v>100430</v>
      </c>
      <c r="H48" s="3">
        <v>27892.5</v>
      </c>
      <c r="I48" s="3">
        <v>44770</v>
      </c>
      <c r="J48" s="3">
        <v>42962.5</v>
      </c>
      <c r="K48" s="3">
        <v>27542.5</v>
      </c>
    </row>
    <row r="49" spans="1:11" x14ac:dyDescent="0.25">
      <c r="A49">
        <v>24</v>
      </c>
      <c r="B49" s="3" t="s">
        <v>509</v>
      </c>
      <c r="C49" s="3" t="s">
        <v>509</v>
      </c>
      <c r="D49" s="3">
        <v>59527.5</v>
      </c>
      <c r="E49" s="3">
        <v>72355</v>
      </c>
      <c r="F49" s="3">
        <v>69572.5</v>
      </c>
      <c r="G49" s="3">
        <v>101495</v>
      </c>
      <c r="H49" s="3">
        <v>28422.5</v>
      </c>
      <c r="I49" s="3">
        <v>45572.5</v>
      </c>
      <c r="J49" s="3">
        <v>43705</v>
      </c>
      <c r="K49" s="3">
        <v>28070</v>
      </c>
    </row>
    <row r="50" spans="1:11" x14ac:dyDescent="0.25">
      <c r="A50">
        <v>24.5</v>
      </c>
      <c r="B50" s="3" t="s">
        <v>509</v>
      </c>
      <c r="C50" s="3" t="s">
        <v>509</v>
      </c>
      <c r="D50" s="3">
        <v>60480</v>
      </c>
      <c r="E50" s="3">
        <v>73775</v>
      </c>
      <c r="F50" s="3">
        <v>70895</v>
      </c>
      <c r="G50" s="3">
        <v>102560</v>
      </c>
      <c r="H50" s="3">
        <v>28952.5</v>
      </c>
      <c r="I50" s="3">
        <v>46375</v>
      </c>
      <c r="J50" s="3">
        <v>44447.5</v>
      </c>
      <c r="K50" s="3">
        <v>28597.5</v>
      </c>
    </row>
    <row r="51" spans="1:11" x14ac:dyDescent="0.25">
      <c r="A51">
        <v>25</v>
      </c>
      <c r="B51" s="3" t="s">
        <v>509</v>
      </c>
      <c r="C51" s="3" t="s">
        <v>509</v>
      </c>
      <c r="D51" s="3">
        <v>61845</v>
      </c>
      <c r="E51" s="3">
        <v>75250</v>
      </c>
      <c r="F51" s="3">
        <v>72370</v>
      </c>
      <c r="G51" s="3">
        <v>104527.5</v>
      </c>
      <c r="H51" s="3">
        <v>29507.5</v>
      </c>
      <c r="I51" s="3">
        <v>47155</v>
      </c>
      <c r="J51" s="3">
        <v>45287.5</v>
      </c>
      <c r="K51" s="3">
        <v>29157.5</v>
      </c>
    </row>
    <row r="52" spans="1:11" x14ac:dyDescent="0.25">
      <c r="A52">
        <v>25.5</v>
      </c>
      <c r="B52" s="3" t="s">
        <v>509</v>
      </c>
      <c r="C52" s="3" t="s">
        <v>509</v>
      </c>
      <c r="D52" s="3">
        <v>63210</v>
      </c>
      <c r="E52" s="3">
        <v>76725</v>
      </c>
      <c r="F52" s="3">
        <v>73845</v>
      </c>
      <c r="G52" s="3">
        <v>106495</v>
      </c>
      <c r="H52" s="3">
        <v>30062.5</v>
      </c>
      <c r="I52" s="3">
        <v>47935</v>
      </c>
      <c r="J52" s="3">
        <v>46127.5</v>
      </c>
      <c r="K52" s="3">
        <v>29717.5</v>
      </c>
    </row>
    <row r="53" spans="1:11" x14ac:dyDescent="0.25">
      <c r="A53">
        <v>26</v>
      </c>
      <c r="B53" s="3" t="s">
        <v>509</v>
      </c>
      <c r="C53" s="3" t="s">
        <v>509</v>
      </c>
      <c r="D53" s="3">
        <v>64575</v>
      </c>
      <c r="E53" s="3">
        <v>78200</v>
      </c>
      <c r="F53" s="3">
        <v>75320</v>
      </c>
      <c r="G53" s="3">
        <v>108462.5</v>
      </c>
      <c r="H53" s="3">
        <v>30617.5</v>
      </c>
      <c r="I53" s="3">
        <v>48715</v>
      </c>
      <c r="J53" s="3">
        <v>46967.5</v>
      </c>
      <c r="K53" s="3">
        <v>30277.5</v>
      </c>
    </row>
    <row r="54" spans="1:11" x14ac:dyDescent="0.25">
      <c r="A54">
        <v>26.5</v>
      </c>
      <c r="B54" s="3" t="s">
        <v>509</v>
      </c>
      <c r="C54" s="3" t="s">
        <v>509</v>
      </c>
      <c r="D54" s="3">
        <v>65940</v>
      </c>
      <c r="E54" s="3">
        <v>79675</v>
      </c>
      <c r="F54" s="3">
        <v>76795</v>
      </c>
      <c r="G54" s="3">
        <v>110430</v>
      </c>
      <c r="H54" s="3">
        <v>31172.5</v>
      </c>
      <c r="I54" s="3">
        <v>49495</v>
      </c>
      <c r="J54" s="3">
        <v>47807.5</v>
      </c>
      <c r="K54" s="3">
        <v>30837.5</v>
      </c>
    </row>
    <row r="55" spans="1:11" x14ac:dyDescent="0.25">
      <c r="A55">
        <v>27</v>
      </c>
      <c r="B55" s="3" t="s">
        <v>509</v>
      </c>
      <c r="C55" s="3" t="s">
        <v>509</v>
      </c>
      <c r="D55" s="3">
        <v>67305</v>
      </c>
      <c r="E55" s="3">
        <v>81150</v>
      </c>
      <c r="F55" s="3">
        <v>78270</v>
      </c>
      <c r="G55" s="3">
        <v>112397.5</v>
      </c>
      <c r="H55" s="3">
        <v>31727.5</v>
      </c>
      <c r="I55" s="3">
        <v>50275</v>
      </c>
      <c r="J55" s="3">
        <v>48647.5</v>
      </c>
      <c r="K55" s="3">
        <v>31397.5</v>
      </c>
    </row>
    <row r="56" spans="1:11" x14ac:dyDescent="0.25">
      <c r="A56">
        <v>27.5</v>
      </c>
      <c r="B56" s="3" t="s">
        <v>509</v>
      </c>
      <c r="C56" s="3" t="s">
        <v>509</v>
      </c>
      <c r="D56" s="3">
        <v>68670</v>
      </c>
      <c r="E56" s="3">
        <v>82625</v>
      </c>
      <c r="F56" s="3">
        <v>79745</v>
      </c>
      <c r="G56" s="3">
        <v>114365</v>
      </c>
      <c r="H56" s="3">
        <v>32282.5</v>
      </c>
      <c r="I56" s="3">
        <v>51055</v>
      </c>
      <c r="J56" s="3">
        <v>49487.5</v>
      </c>
      <c r="K56" s="3">
        <v>31957.5</v>
      </c>
    </row>
    <row r="57" spans="1:11" x14ac:dyDescent="0.25">
      <c r="A57">
        <v>28</v>
      </c>
      <c r="B57" s="3" t="s">
        <v>509</v>
      </c>
      <c r="C57" s="3" t="s">
        <v>509</v>
      </c>
      <c r="D57" s="3">
        <v>70035</v>
      </c>
      <c r="E57" s="3">
        <v>84100</v>
      </c>
      <c r="F57" s="3">
        <v>81220</v>
      </c>
      <c r="G57" s="3">
        <v>116332.5</v>
      </c>
      <c r="H57" s="3">
        <v>32837.5</v>
      </c>
      <c r="I57" s="3">
        <v>51835</v>
      </c>
      <c r="J57" s="3">
        <v>50327.5</v>
      </c>
      <c r="K57" s="3">
        <v>32517.5</v>
      </c>
    </row>
    <row r="58" spans="1:11" x14ac:dyDescent="0.25">
      <c r="A58">
        <v>28.5</v>
      </c>
      <c r="B58" s="3" t="s">
        <v>509</v>
      </c>
      <c r="C58" s="3" t="s">
        <v>509</v>
      </c>
      <c r="D58" s="3">
        <v>71400</v>
      </c>
      <c r="E58" s="3">
        <v>85575</v>
      </c>
      <c r="F58" s="3">
        <v>82695</v>
      </c>
      <c r="G58" s="3">
        <v>118300</v>
      </c>
      <c r="H58" s="3">
        <v>33392.5</v>
      </c>
      <c r="I58" s="3">
        <v>52615</v>
      </c>
      <c r="J58" s="3">
        <v>51167.5</v>
      </c>
      <c r="K58" s="3">
        <v>33077.5</v>
      </c>
    </row>
    <row r="59" spans="1:11" x14ac:dyDescent="0.25">
      <c r="A59">
        <v>29</v>
      </c>
      <c r="B59" s="3" t="s">
        <v>509</v>
      </c>
      <c r="C59" s="3" t="s">
        <v>509</v>
      </c>
      <c r="D59" s="3">
        <v>72765</v>
      </c>
      <c r="E59" s="3">
        <v>87050</v>
      </c>
      <c r="F59" s="3">
        <v>84170</v>
      </c>
      <c r="G59" s="3">
        <v>120267.5</v>
      </c>
      <c r="H59" s="3">
        <v>33947.5</v>
      </c>
      <c r="I59" s="3">
        <v>53395</v>
      </c>
      <c r="J59" s="3">
        <v>52007.5</v>
      </c>
      <c r="K59" s="3">
        <v>33637.5</v>
      </c>
    </row>
    <row r="60" spans="1:11" x14ac:dyDescent="0.25">
      <c r="A60">
        <v>29.5</v>
      </c>
      <c r="B60" s="3" t="s">
        <v>509</v>
      </c>
      <c r="C60" s="3" t="s">
        <v>509</v>
      </c>
      <c r="D60" s="3">
        <v>74130</v>
      </c>
      <c r="E60" s="3">
        <v>88525</v>
      </c>
      <c r="F60" s="3">
        <v>85645</v>
      </c>
      <c r="G60" s="3">
        <v>122235</v>
      </c>
      <c r="H60" s="3">
        <v>34502.5</v>
      </c>
      <c r="I60" s="3">
        <v>54175</v>
      </c>
      <c r="J60" s="3">
        <v>52847.5</v>
      </c>
      <c r="K60" s="3">
        <v>34197.5</v>
      </c>
    </row>
    <row r="61" spans="1:11" x14ac:dyDescent="0.25">
      <c r="A61">
        <v>30</v>
      </c>
      <c r="B61" s="3" t="s">
        <v>509</v>
      </c>
      <c r="C61" s="3" t="s">
        <v>509</v>
      </c>
      <c r="D61" s="3">
        <v>75495</v>
      </c>
      <c r="E61" s="3">
        <v>90000</v>
      </c>
      <c r="F61" s="3">
        <v>87120</v>
      </c>
      <c r="G61" s="3">
        <v>124202.5</v>
      </c>
      <c r="H61" s="3">
        <v>35057.5</v>
      </c>
      <c r="I61" s="3">
        <v>54955</v>
      </c>
      <c r="J61" s="3">
        <v>53687.5</v>
      </c>
      <c r="K61" s="3">
        <v>34757.5</v>
      </c>
    </row>
    <row r="62" spans="1:11" x14ac:dyDescent="0.25">
      <c r="A62">
        <v>30.5</v>
      </c>
      <c r="B62" s="3" t="s">
        <v>509</v>
      </c>
      <c r="C62" s="3" t="s">
        <v>509</v>
      </c>
      <c r="D62" s="3">
        <v>76860</v>
      </c>
      <c r="E62" s="3">
        <v>91475</v>
      </c>
      <c r="F62" s="3">
        <v>88595</v>
      </c>
      <c r="G62" s="3">
        <v>126167.5</v>
      </c>
      <c r="H62" s="3">
        <v>35485</v>
      </c>
      <c r="I62" s="3">
        <v>55515</v>
      </c>
      <c r="J62" s="3">
        <v>54310</v>
      </c>
      <c r="K62" s="3">
        <v>35192.5</v>
      </c>
    </row>
    <row r="63" spans="1:11" x14ac:dyDescent="0.25">
      <c r="A63">
        <v>31</v>
      </c>
      <c r="B63" s="3" t="s">
        <v>509</v>
      </c>
      <c r="C63" s="3" t="s">
        <v>509</v>
      </c>
      <c r="D63" s="3">
        <v>78225</v>
      </c>
      <c r="E63" s="3">
        <v>92950</v>
      </c>
      <c r="F63" s="3">
        <v>90070</v>
      </c>
      <c r="G63" s="3">
        <v>128132.5</v>
      </c>
      <c r="H63" s="3">
        <v>35912.5</v>
      </c>
      <c r="I63" s="3">
        <v>56075</v>
      </c>
      <c r="J63" s="3">
        <v>54932.5</v>
      </c>
      <c r="K63" s="3">
        <v>35627.5</v>
      </c>
    </row>
    <row r="64" spans="1:11" x14ac:dyDescent="0.25">
      <c r="A64">
        <v>31.5</v>
      </c>
      <c r="B64" s="3" t="s">
        <v>509</v>
      </c>
      <c r="C64" s="3" t="s">
        <v>509</v>
      </c>
      <c r="D64" s="3">
        <v>79590</v>
      </c>
      <c r="E64" s="3">
        <v>94425</v>
      </c>
      <c r="F64" s="3">
        <v>91545</v>
      </c>
      <c r="G64" s="3">
        <v>130097.5</v>
      </c>
      <c r="H64" s="3">
        <v>36340</v>
      </c>
      <c r="I64" s="3">
        <v>56635</v>
      </c>
      <c r="J64" s="3">
        <v>55555</v>
      </c>
      <c r="K64" s="3">
        <v>36062.5</v>
      </c>
    </row>
    <row r="65" spans="1:11" x14ac:dyDescent="0.25">
      <c r="A65">
        <v>32</v>
      </c>
      <c r="B65" s="3" t="s">
        <v>509</v>
      </c>
      <c r="C65" s="3" t="s">
        <v>509</v>
      </c>
      <c r="D65" s="3">
        <v>80955</v>
      </c>
      <c r="E65" s="3">
        <v>95900</v>
      </c>
      <c r="F65" s="3">
        <v>93020</v>
      </c>
      <c r="G65" s="3">
        <v>132062.5</v>
      </c>
      <c r="H65" s="3">
        <v>36767.5</v>
      </c>
      <c r="I65" s="3">
        <v>57195</v>
      </c>
      <c r="J65" s="3">
        <v>56177.5</v>
      </c>
      <c r="K65" s="3">
        <v>36497.5</v>
      </c>
    </row>
    <row r="66" spans="1:11" x14ac:dyDescent="0.25">
      <c r="A66">
        <v>32.5</v>
      </c>
      <c r="B66" s="3" t="s">
        <v>509</v>
      </c>
      <c r="C66" s="3" t="s">
        <v>509</v>
      </c>
      <c r="D66" s="3">
        <v>82320</v>
      </c>
      <c r="E66" s="3">
        <v>97375</v>
      </c>
      <c r="F66" s="3">
        <v>94495</v>
      </c>
      <c r="G66" s="3">
        <v>134027.5</v>
      </c>
      <c r="H66" s="3">
        <v>37195</v>
      </c>
      <c r="I66" s="3">
        <v>57755</v>
      </c>
      <c r="J66" s="3">
        <v>56800</v>
      </c>
      <c r="K66" s="3">
        <v>36932.5</v>
      </c>
    </row>
    <row r="67" spans="1:11" x14ac:dyDescent="0.25">
      <c r="A67">
        <v>33</v>
      </c>
      <c r="B67" s="3" t="s">
        <v>509</v>
      </c>
      <c r="C67" s="3" t="s">
        <v>509</v>
      </c>
      <c r="D67" s="3">
        <v>83685</v>
      </c>
      <c r="E67" s="3">
        <v>98850</v>
      </c>
      <c r="F67" s="3">
        <v>95970</v>
      </c>
      <c r="G67" s="3">
        <v>135992.5</v>
      </c>
      <c r="H67" s="3">
        <v>37622.5</v>
      </c>
      <c r="I67" s="3">
        <v>58315</v>
      </c>
      <c r="J67" s="3">
        <v>57422.5</v>
      </c>
      <c r="K67" s="3">
        <v>37367.5</v>
      </c>
    </row>
    <row r="68" spans="1:11" x14ac:dyDescent="0.25">
      <c r="A68">
        <v>33.5</v>
      </c>
      <c r="B68" s="3" t="s">
        <v>509</v>
      </c>
      <c r="C68" s="3" t="s">
        <v>509</v>
      </c>
      <c r="D68" s="3">
        <v>85050</v>
      </c>
      <c r="E68" s="3">
        <v>100325</v>
      </c>
      <c r="F68" s="3">
        <v>97445</v>
      </c>
      <c r="G68" s="3">
        <v>137957.5</v>
      </c>
      <c r="H68" s="3">
        <v>38050</v>
      </c>
      <c r="I68" s="3">
        <v>58875</v>
      </c>
      <c r="J68" s="3">
        <v>58045</v>
      </c>
      <c r="K68" s="3">
        <v>37802.5</v>
      </c>
    </row>
    <row r="69" spans="1:11" x14ac:dyDescent="0.25">
      <c r="A69">
        <v>34</v>
      </c>
      <c r="B69" s="3" t="s">
        <v>509</v>
      </c>
      <c r="C69" s="3" t="s">
        <v>509</v>
      </c>
      <c r="D69" s="3">
        <v>86415</v>
      </c>
      <c r="E69" s="3">
        <v>101800</v>
      </c>
      <c r="F69" s="3">
        <v>98920</v>
      </c>
      <c r="G69" s="3">
        <v>139922.5</v>
      </c>
      <c r="H69" s="3">
        <v>38477.5</v>
      </c>
      <c r="I69" s="3">
        <v>59435</v>
      </c>
      <c r="J69" s="3">
        <v>58667.5</v>
      </c>
      <c r="K69" s="3">
        <v>38237.5</v>
      </c>
    </row>
    <row r="70" spans="1:11" x14ac:dyDescent="0.25">
      <c r="A70">
        <v>34.5</v>
      </c>
      <c r="B70" s="3" t="s">
        <v>509</v>
      </c>
      <c r="C70" s="3" t="s">
        <v>509</v>
      </c>
      <c r="D70" s="3">
        <v>87780</v>
      </c>
      <c r="E70" s="3">
        <v>103275</v>
      </c>
      <c r="F70" s="3">
        <v>100395</v>
      </c>
      <c r="G70" s="3">
        <v>141887.5</v>
      </c>
      <c r="H70" s="3">
        <v>38905</v>
      </c>
      <c r="I70" s="3">
        <v>59995</v>
      </c>
      <c r="J70" s="3">
        <v>59290</v>
      </c>
      <c r="K70" s="3">
        <v>38672.5</v>
      </c>
    </row>
    <row r="71" spans="1:11" x14ac:dyDescent="0.25">
      <c r="A71">
        <v>35</v>
      </c>
      <c r="B71" s="3" t="s">
        <v>509</v>
      </c>
      <c r="C71" s="3" t="s">
        <v>509</v>
      </c>
      <c r="D71" s="3">
        <v>89145</v>
      </c>
      <c r="E71" s="3">
        <v>104750</v>
      </c>
      <c r="F71" s="3">
        <v>101870</v>
      </c>
      <c r="G71" s="3">
        <v>143852.5</v>
      </c>
      <c r="H71" s="3">
        <v>39332.5</v>
      </c>
      <c r="I71" s="3">
        <v>60555</v>
      </c>
      <c r="J71" s="3">
        <v>59912.5</v>
      </c>
      <c r="K71" s="3">
        <v>39107.5</v>
      </c>
    </row>
    <row r="72" spans="1:11" x14ac:dyDescent="0.25">
      <c r="A72">
        <v>35.5</v>
      </c>
      <c r="B72" s="3" t="s">
        <v>509</v>
      </c>
      <c r="C72" s="3" t="s">
        <v>509</v>
      </c>
      <c r="D72" s="3">
        <v>90510</v>
      </c>
      <c r="E72" s="3">
        <v>106225</v>
      </c>
      <c r="F72" s="3">
        <v>103345</v>
      </c>
      <c r="G72" s="3">
        <v>145817.5</v>
      </c>
      <c r="H72" s="3">
        <v>39722.5</v>
      </c>
      <c r="I72" s="3">
        <v>61057.5</v>
      </c>
      <c r="J72" s="3">
        <v>60472.5</v>
      </c>
      <c r="K72" s="3">
        <v>39507.5</v>
      </c>
    </row>
    <row r="73" spans="1:11" x14ac:dyDescent="0.25">
      <c r="A73">
        <v>36</v>
      </c>
      <c r="B73" s="3" t="s">
        <v>509</v>
      </c>
      <c r="C73" s="3" t="s">
        <v>509</v>
      </c>
      <c r="D73" s="3">
        <v>91875</v>
      </c>
      <c r="E73" s="3">
        <v>107700</v>
      </c>
      <c r="F73" s="3">
        <v>104820</v>
      </c>
      <c r="G73" s="3">
        <v>147782.5</v>
      </c>
      <c r="H73" s="3">
        <v>40112.5</v>
      </c>
      <c r="I73" s="3">
        <v>61560</v>
      </c>
      <c r="J73" s="3">
        <v>61032.5</v>
      </c>
      <c r="K73" s="3">
        <v>39907.5</v>
      </c>
    </row>
    <row r="74" spans="1:11" x14ac:dyDescent="0.25">
      <c r="A74">
        <v>36.5</v>
      </c>
      <c r="B74" s="3" t="s">
        <v>509</v>
      </c>
      <c r="C74" s="3" t="s">
        <v>509</v>
      </c>
      <c r="D74" s="3">
        <v>93240</v>
      </c>
      <c r="E74" s="3">
        <v>109175</v>
      </c>
      <c r="F74" s="3">
        <v>106295</v>
      </c>
      <c r="G74" s="3">
        <v>149747.5</v>
      </c>
      <c r="H74" s="3">
        <v>40502.5</v>
      </c>
      <c r="I74" s="3">
        <v>62062.5</v>
      </c>
      <c r="J74" s="3">
        <v>61592.5</v>
      </c>
      <c r="K74" s="3">
        <v>40307.5</v>
      </c>
    </row>
    <row r="75" spans="1:11" x14ac:dyDescent="0.25">
      <c r="A75">
        <v>37</v>
      </c>
      <c r="B75" s="3" t="s">
        <v>509</v>
      </c>
      <c r="C75" s="3" t="s">
        <v>509</v>
      </c>
      <c r="D75" s="3">
        <v>94605</v>
      </c>
      <c r="E75" s="3">
        <v>110650</v>
      </c>
      <c r="F75" s="3">
        <v>107770</v>
      </c>
      <c r="G75" s="3">
        <v>151712.5</v>
      </c>
      <c r="H75" s="3">
        <v>40892.5</v>
      </c>
      <c r="I75" s="3">
        <v>62565</v>
      </c>
      <c r="J75" s="3">
        <v>62152.5</v>
      </c>
      <c r="K75" s="3">
        <v>40707.5</v>
      </c>
    </row>
    <row r="76" spans="1:11" x14ac:dyDescent="0.25">
      <c r="A76">
        <v>37.5</v>
      </c>
      <c r="B76" s="3" t="s">
        <v>509</v>
      </c>
      <c r="C76" s="3" t="s">
        <v>509</v>
      </c>
      <c r="D76" s="3">
        <v>95970</v>
      </c>
      <c r="E76" s="3">
        <v>112125</v>
      </c>
      <c r="F76" s="3">
        <v>109245</v>
      </c>
      <c r="G76" s="3">
        <v>153677.5</v>
      </c>
      <c r="H76" s="3">
        <v>41282.5</v>
      </c>
      <c r="I76" s="3">
        <v>63067.5</v>
      </c>
      <c r="J76" s="3">
        <v>62712.5</v>
      </c>
      <c r="K76" s="3">
        <v>41107.5</v>
      </c>
    </row>
    <row r="77" spans="1:11" x14ac:dyDescent="0.25">
      <c r="A77">
        <v>38</v>
      </c>
      <c r="B77" s="3" t="s">
        <v>509</v>
      </c>
      <c r="C77" s="3" t="s">
        <v>509</v>
      </c>
      <c r="D77" s="3">
        <v>97335</v>
      </c>
      <c r="E77" s="3">
        <v>113600</v>
      </c>
      <c r="F77" s="3">
        <v>110720</v>
      </c>
      <c r="G77" s="3">
        <v>155642.5</v>
      </c>
      <c r="H77" s="3">
        <v>41672.5</v>
      </c>
      <c r="I77" s="3">
        <v>63570</v>
      </c>
      <c r="J77" s="3">
        <v>63272.5</v>
      </c>
      <c r="K77" s="3">
        <v>41507.5</v>
      </c>
    </row>
    <row r="78" spans="1:11" x14ac:dyDescent="0.25">
      <c r="A78">
        <v>38.5</v>
      </c>
      <c r="B78" s="3" t="s">
        <v>509</v>
      </c>
      <c r="C78" s="3" t="s">
        <v>509</v>
      </c>
      <c r="D78" s="3">
        <v>98700</v>
      </c>
      <c r="E78" s="3">
        <v>115075</v>
      </c>
      <c r="F78" s="3">
        <v>112195</v>
      </c>
      <c r="G78" s="3">
        <v>157607.5</v>
      </c>
      <c r="H78" s="3">
        <v>42062.5</v>
      </c>
      <c r="I78" s="3">
        <v>64072.500000000007</v>
      </c>
      <c r="J78" s="3">
        <v>63832.5</v>
      </c>
      <c r="K78" s="3">
        <v>41907.5</v>
      </c>
    </row>
    <row r="79" spans="1:11" x14ac:dyDescent="0.25">
      <c r="A79">
        <v>39</v>
      </c>
      <c r="B79" s="3" t="s">
        <v>509</v>
      </c>
      <c r="C79" s="3" t="s">
        <v>509</v>
      </c>
      <c r="D79" s="3">
        <v>100065</v>
      </c>
      <c r="E79" s="3">
        <v>116550</v>
      </c>
      <c r="F79" s="3">
        <v>113670</v>
      </c>
      <c r="G79" s="3">
        <v>159572.5</v>
      </c>
      <c r="H79" s="3">
        <v>42452.5</v>
      </c>
      <c r="I79" s="3">
        <v>64575</v>
      </c>
      <c r="J79" s="3">
        <v>64392.5</v>
      </c>
      <c r="K79" s="3">
        <v>42307.5</v>
      </c>
    </row>
    <row r="80" spans="1:11" x14ac:dyDescent="0.25">
      <c r="A80">
        <v>39.5</v>
      </c>
      <c r="B80" s="3" t="s">
        <v>509</v>
      </c>
      <c r="C80" s="3" t="s">
        <v>509</v>
      </c>
      <c r="D80" s="3">
        <v>101430</v>
      </c>
      <c r="E80" s="3">
        <v>118025</v>
      </c>
      <c r="F80" s="3">
        <v>115145</v>
      </c>
      <c r="G80" s="3">
        <v>161537.5</v>
      </c>
      <c r="H80" s="3">
        <v>42842.5</v>
      </c>
      <c r="I80" s="3">
        <v>65077.5</v>
      </c>
      <c r="J80" s="3">
        <v>64952.5</v>
      </c>
      <c r="K80" s="3">
        <v>42707.5</v>
      </c>
    </row>
    <row r="81" spans="1:11" x14ac:dyDescent="0.25">
      <c r="A81">
        <v>40</v>
      </c>
      <c r="B81" s="3" t="s">
        <v>509</v>
      </c>
      <c r="C81" s="3" t="s">
        <v>509</v>
      </c>
      <c r="D81" s="3">
        <v>102795</v>
      </c>
      <c r="E81" s="3">
        <v>119500</v>
      </c>
      <c r="F81" s="3">
        <v>116620</v>
      </c>
      <c r="G81" s="3">
        <v>163502.5</v>
      </c>
      <c r="H81" s="3">
        <v>43232.5</v>
      </c>
      <c r="I81" s="3">
        <v>65580</v>
      </c>
      <c r="J81" s="3">
        <v>65512.5</v>
      </c>
      <c r="K81" s="3">
        <v>43107.5</v>
      </c>
    </row>
    <row r="82" spans="1:11" x14ac:dyDescent="0.25">
      <c r="A82">
        <v>40.5</v>
      </c>
      <c r="B82" s="3" t="s">
        <v>509</v>
      </c>
      <c r="C82" s="3" t="s">
        <v>509</v>
      </c>
      <c r="D82" s="3">
        <v>103775</v>
      </c>
      <c r="E82" s="3">
        <v>120630</v>
      </c>
      <c r="F82" s="3">
        <v>117640</v>
      </c>
      <c r="G82" s="3">
        <v>165487.5</v>
      </c>
      <c r="H82" s="3">
        <v>43522.5</v>
      </c>
      <c r="I82" s="3">
        <v>66020</v>
      </c>
      <c r="J82" s="3">
        <v>65875</v>
      </c>
      <c r="K82" s="3">
        <v>43437.5</v>
      </c>
    </row>
    <row r="83" spans="1:11" x14ac:dyDescent="0.25">
      <c r="A83">
        <v>41</v>
      </c>
      <c r="B83" s="3" t="s">
        <v>509</v>
      </c>
      <c r="C83" s="3" t="s">
        <v>509</v>
      </c>
      <c r="D83" s="3">
        <v>104755</v>
      </c>
      <c r="E83" s="3">
        <v>121760</v>
      </c>
      <c r="F83" s="3">
        <v>118660</v>
      </c>
      <c r="G83" s="3">
        <v>167472.5</v>
      </c>
      <c r="H83" s="3">
        <v>43812.5</v>
      </c>
      <c r="I83" s="3">
        <v>66460</v>
      </c>
      <c r="J83" s="3">
        <v>66237.5</v>
      </c>
      <c r="K83" s="3">
        <v>43767.5</v>
      </c>
    </row>
    <row r="84" spans="1:11" x14ac:dyDescent="0.25">
      <c r="A84">
        <v>41.5</v>
      </c>
      <c r="B84" s="3" t="s">
        <v>509</v>
      </c>
      <c r="C84" s="3" t="s">
        <v>509</v>
      </c>
      <c r="D84" s="3">
        <v>105735</v>
      </c>
      <c r="E84" s="3">
        <v>122890</v>
      </c>
      <c r="F84" s="3">
        <v>119680</v>
      </c>
      <c r="G84" s="3">
        <v>169457.5</v>
      </c>
      <c r="H84" s="3">
        <v>44102.5</v>
      </c>
      <c r="I84" s="3">
        <v>66900</v>
      </c>
      <c r="J84" s="3">
        <v>66600</v>
      </c>
      <c r="K84" s="3">
        <v>44097.5</v>
      </c>
    </row>
    <row r="85" spans="1:11" x14ac:dyDescent="0.25">
      <c r="A85">
        <v>42</v>
      </c>
      <c r="B85" s="3" t="s">
        <v>509</v>
      </c>
      <c r="C85" s="3" t="s">
        <v>509</v>
      </c>
      <c r="D85" s="3">
        <v>106715</v>
      </c>
      <c r="E85" s="3">
        <v>124020</v>
      </c>
      <c r="F85" s="3">
        <v>120700</v>
      </c>
      <c r="G85" s="3">
        <v>171442.5</v>
      </c>
      <c r="H85" s="3">
        <v>44392.5</v>
      </c>
      <c r="I85" s="3">
        <v>67340</v>
      </c>
      <c r="J85" s="3">
        <v>66962.5</v>
      </c>
      <c r="K85" s="3">
        <v>44427.5</v>
      </c>
    </row>
    <row r="86" spans="1:11" x14ac:dyDescent="0.25">
      <c r="A86">
        <v>42.5</v>
      </c>
      <c r="B86" s="3" t="s">
        <v>509</v>
      </c>
      <c r="C86" s="3" t="s">
        <v>509</v>
      </c>
      <c r="D86" s="3">
        <v>107695</v>
      </c>
      <c r="E86" s="3">
        <v>125150</v>
      </c>
      <c r="F86" s="3">
        <v>121720</v>
      </c>
      <c r="G86" s="3">
        <v>173427.5</v>
      </c>
      <c r="H86" s="3">
        <v>44682.5</v>
      </c>
      <c r="I86" s="3">
        <v>67780</v>
      </c>
      <c r="J86" s="3">
        <v>67325</v>
      </c>
      <c r="K86" s="3">
        <v>44757.5</v>
      </c>
    </row>
    <row r="87" spans="1:11" x14ac:dyDescent="0.25">
      <c r="A87">
        <v>43</v>
      </c>
      <c r="B87" s="3" t="s">
        <v>509</v>
      </c>
      <c r="C87" s="3" t="s">
        <v>509</v>
      </c>
      <c r="D87" s="3">
        <v>108675</v>
      </c>
      <c r="E87" s="3">
        <v>126280</v>
      </c>
      <c r="F87" s="3">
        <v>122740</v>
      </c>
      <c r="G87" s="3">
        <v>175412.5</v>
      </c>
      <c r="H87" s="3">
        <v>44972.5</v>
      </c>
      <c r="I87" s="3">
        <v>68220</v>
      </c>
      <c r="J87" s="3">
        <v>67687.5</v>
      </c>
      <c r="K87" s="3">
        <v>45087.5</v>
      </c>
    </row>
    <row r="88" spans="1:11" x14ac:dyDescent="0.25">
      <c r="A88">
        <v>43.5</v>
      </c>
      <c r="B88" s="3" t="s">
        <v>509</v>
      </c>
      <c r="C88" s="3" t="s">
        <v>509</v>
      </c>
      <c r="D88" s="3">
        <v>109655</v>
      </c>
      <c r="E88" s="3">
        <v>127410</v>
      </c>
      <c r="F88" s="3">
        <v>123760</v>
      </c>
      <c r="G88" s="3">
        <v>177397.5</v>
      </c>
      <c r="H88" s="3">
        <v>45262.5</v>
      </c>
      <c r="I88" s="3">
        <v>68660</v>
      </c>
      <c r="J88" s="3">
        <v>68050</v>
      </c>
      <c r="K88" s="3">
        <v>45417.5</v>
      </c>
    </row>
    <row r="89" spans="1:11" x14ac:dyDescent="0.25">
      <c r="A89">
        <v>44</v>
      </c>
      <c r="B89" s="3" t="s">
        <v>509</v>
      </c>
      <c r="C89" s="3" t="s">
        <v>509</v>
      </c>
      <c r="D89" s="3">
        <v>110635</v>
      </c>
      <c r="E89" s="3">
        <v>128539.99999999999</v>
      </c>
      <c r="F89" s="3">
        <v>124780</v>
      </c>
      <c r="G89" s="3">
        <v>179382.5</v>
      </c>
      <c r="H89" s="3">
        <v>45552.5</v>
      </c>
      <c r="I89" s="3">
        <v>69100</v>
      </c>
      <c r="J89" s="3">
        <v>68412.5</v>
      </c>
      <c r="K89" s="3">
        <v>45747.5</v>
      </c>
    </row>
    <row r="90" spans="1:11" x14ac:dyDescent="0.25">
      <c r="A90">
        <v>44.5</v>
      </c>
      <c r="B90" s="3" t="s">
        <v>509</v>
      </c>
      <c r="C90" s="3" t="s">
        <v>509</v>
      </c>
      <c r="D90" s="3">
        <v>111615</v>
      </c>
      <c r="E90" s="3">
        <v>129669.99999999999</v>
      </c>
      <c r="F90" s="3">
        <v>125800</v>
      </c>
      <c r="G90" s="3">
        <v>181367.5</v>
      </c>
      <c r="H90" s="3">
        <v>45842.5</v>
      </c>
      <c r="I90" s="3">
        <v>69540</v>
      </c>
      <c r="J90" s="3">
        <v>68775</v>
      </c>
      <c r="K90" s="3">
        <v>46077.5</v>
      </c>
    </row>
    <row r="91" spans="1:11" x14ac:dyDescent="0.25">
      <c r="A91">
        <v>45</v>
      </c>
      <c r="B91" s="3" t="s">
        <v>509</v>
      </c>
      <c r="C91" s="3" t="s">
        <v>509</v>
      </c>
      <c r="D91" s="3">
        <v>112595</v>
      </c>
      <c r="E91" s="3">
        <v>130800.00000000001</v>
      </c>
      <c r="F91" s="3">
        <v>126820</v>
      </c>
      <c r="G91" s="3">
        <v>183352.5</v>
      </c>
      <c r="H91" s="3">
        <v>46132.5</v>
      </c>
      <c r="I91" s="3">
        <v>69980</v>
      </c>
      <c r="J91" s="3">
        <v>69137.5</v>
      </c>
      <c r="K91" s="3">
        <v>46407.5</v>
      </c>
    </row>
    <row r="92" spans="1:11" x14ac:dyDescent="0.25">
      <c r="A92">
        <v>45.5</v>
      </c>
      <c r="B92" s="3" t="s">
        <v>509</v>
      </c>
      <c r="C92" s="3" t="s">
        <v>509</v>
      </c>
      <c r="D92" s="3">
        <v>113575</v>
      </c>
      <c r="E92" s="3">
        <v>131930</v>
      </c>
      <c r="F92" s="3">
        <v>127840</v>
      </c>
      <c r="G92" s="3">
        <v>185337.5</v>
      </c>
      <c r="H92" s="3">
        <v>46390</v>
      </c>
      <c r="I92" s="3">
        <v>70362.5</v>
      </c>
      <c r="J92" s="3">
        <v>69450</v>
      </c>
      <c r="K92" s="3">
        <v>46705</v>
      </c>
    </row>
    <row r="93" spans="1:11" x14ac:dyDescent="0.25">
      <c r="A93">
        <v>46</v>
      </c>
      <c r="B93" s="3" t="s">
        <v>509</v>
      </c>
      <c r="C93" s="3" t="s">
        <v>509</v>
      </c>
      <c r="D93" s="3">
        <v>114555</v>
      </c>
      <c r="E93" s="3">
        <v>133060</v>
      </c>
      <c r="F93" s="3">
        <v>128860.00000000001</v>
      </c>
      <c r="G93" s="3">
        <v>187322.5</v>
      </c>
      <c r="H93" s="3">
        <v>46647.5</v>
      </c>
      <c r="I93" s="3">
        <v>70745</v>
      </c>
      <c r="J93" s="3">
        <v>69762.5</v>
      </c>
      <c r="K93" s="3">
        <v>47002.5</v>
      </c>
    </row>
    <row r="94" spans="1:11" x14ac:dyDescent="0.25">
      <c r="A94">
        <v>46.5</v>
      </c>
      <c r="B94" s="3" t="s">
        <v>509</v>
      </c>
      <c r="C94" s="3" t="s">
        <v>509</v>
      </c>
      <c r="D94" s="3">
        <v>115535</v>
      </c>
      <c r="E94" s="3">
        <v>134190</v>
      </c>
      <c r="F94" s="3">
        <v>129880</v>
      </c>
      <c r="G94" s="3">
        <v>189307.5</v>
      </c>
      <c r="H94" s="3">
        <v>46905</v>
      </c>
      <c r="I94" s="3">
        <v>71127.5</v>
      </c>
      <c r="J94" s="3">
        <v>70075</v>
      </c>
      <c r="K94" s="3">
        <v>47300</v>
      </c>
    </row>
    <row r="95" spans="1:11" x14ac:dyDescent="0.25">
      <c r="A95">
        <v>47</v>
      </c>
      <c r="B95" s="3" t="s">
        <v>509</v>
      </c>
      <c r="C95" s="3" t="s">
        <v>509</v>
      </c>
      <c r="D95" s="3">
        <v>116515</v>
      </c>
      <c r="E95" s="3">
        <v>135320</v>
      </c>
      <c r="F95" s="3">
        <v>130900</v>
      </c>
      <c r="G95" s="3">
        <v>191292.5</v>
      </c>
      <c r="H95" s="3">
        <v>47162.5</v>
      </c>
      <c r="I95" s="3">
        <v>71510</v>
      </c>
      <c r="J95" s="3">
        <v>70387.5</v>
      </c>
      <c r="K95" s="3">
        <v>47597.5</v>
      </c>
    </row>
    <row r="96" spans="1:11" x14ac:dyDescent="0.25">
      <c r="A96">
        <v>47.5</v>
      </c>
      <c r="B96" s="3" t="s">
        <v>509</v>
      </c>
      <c r="C96" s="3" t="s">
        <v>509</v>
      </c>
      <c r="D96" s="3">
        <v>117495</v>
      </c>
      <c r="E96" s="3">
        <v>136450</v>
      </c>
      <c r="F96" s="3">
        <v>131920</v>
      </c>
      <c r="G96" s="3">
        <v>193277.5</v>
      </c>
      <c r="H96" s="3">
        <v>47420</v>
      </c>
      <c r="I96" s="3">
        <v>71892.5</v>
      </c>
      <c r="J96" s="3">
        <v>70700</v>
      </c>
      <c r="K96" s="3">
        <v>47895</v>
      </c>
    </row>
    <row r="97" spans="1:11" x14ac:dyDescent="0.25">
      <c r="A97">
        <v>48</v>
      </c>
      <c r="B97" s="3" t="s">
        <v>509</v>
      </c>
      <c r="C97" s="3" t="s">
        <v>509</v>
      </c>
      <c r="D97" s="3">
        <v>118475</v>
      </c>
      <c r="E97" s="3">
        <v>137580</v>
      </c>
      <c r="F97" s="3">
        <v>132940</v>
      </c>
      <c r="G97" s="3">
        <v>195262.5</v>
      </c>
      <c r="H97" s="3">
        <v>47677.5</v>
      </c>
      <c r="I97" s="3">
        <v>72275</v>
      </c>
      <c r="J97" s="3">
        <v>71012.5</v>
      </c>
      <c r="K97" s="3">
        <v>48192.5</v>
      </c>
    </row>
    <row r="98" spans="1:11" x14ac:dyDescent="0.25">
      <c r="A98">
        <v>48.5</v>
      </c>
      <c r="B98" s="3" t="s">
        <v>509</v>
      </c>
      <c r="C98" s="3" t="s">
        <v>509</v>
      </c>
      <c r="D98" s="3">
        <v>119455</v>
      </c>
      <c r="E98" s="3">
        <v>138710</v>
      </c>
      <c r="F98" s="3">
        <v>133960</v>
      </c>
      <c r="G98" s="3">
        <v>197247.5</v>
      </c>
      <c r="H98" s="3">
        <v>47935</v>
      </c>
      <c r="I98" s="3">
        <v>72657.5</v>
      </c>
      <c r="J98" s="3">
        <v>71325</v>
      </c>
      <c r="K98" s="3">
        <v>48490</v>
      </c>
    </row>
    <row r="99" spans="1:11" x14ac:dyDescent="0.25">
      <c r="A99">
        <v>49</v>
      </c>
      <c r="B99" s="3" t="s">
        <v>509</v>
      </c>
      <c r="C99" s="3" t="s">
        <v>509</v>
      </c>
      <c r="D99" s="3">
        <v>120435</v>
      </c>
      <c r="E99" s="3">
        <v>139840</v>
      </c>
      <c r="F99" s="3">
        <v>134980</v>
      </c>
      <c r="G99" s="3">
        <v>199232.5</v>
      </c>
      <c r="H99" s="3">
        <v>48192.5</v>
      </c>
      <c r="I99" s="3">
        <v>73040</v>
      </c>
      <c r="J99" s="3">
        <v>71637.5</v>
      </c>
      <c r="K99" s="3">
        <v>48787.5</v>
      </c>
    </row>
    <row r="100" spans="1:11" x14ac:dyDescent="0.25">
      <c r="A100">
        <v>49.5</v>
      </c>
      <c r="B100" s="3" t="s">
        <v>509</v>
      </c>
      <c r="C100" s="3" t="s">
        <v>509</v>
      </c>
      <c r="D100" s="3">
        <v>121415</v>
      </c>
      <c r="E100" s="3">
        <v>140970</v>
      </c>
      <c r="F100" s="3">
        <v>136000</v>
      </c>
      <c r="G100" s="3">
        <v>201217.5</v>
      </c>
      <c r="H100" s="3">
        <v>48450</v>
      </c>
      <c r="I100" s="3">
        <v>73422.5</v>
      </c>
      <c r="J100" s="3">
        <v>71950</v>
      </c>
      <c r="K100" s="3">
        <v>49085</v>
      </c>
    </row>
    <row r="101" spans="1:11" x14ac:dyDescent="0.25">
      <c r="A101">
        <v>50</v>
      </c>
      <c r="B101" s="3" t="s">
        <v>509</v>
      </c>
      <c r="C101" s="3" t="s">
        <v>509</v>
      </c>
      <c r="D101" s="3">
        <v>122395</v>
      </c>
      <c r="E101" s="3">
        <v>142100</v>
      </c>
      <c r="F101" s="3">
        <v>137020</v>
      </c>
      <c r="G101" s="3">
        <v>203202.5</v>
      </c>
      <c r="H101" s="3">
        <v>48707.5</v>
      </c>
      <c r="I101" s="3">
        <v>73805</v>
      </c>
      <c r="J101" s="3">
        <v>72262.5</v>
      </c>
      <c r="K101" s="3">
        <v>49382.5</v>
      </c>
    </row>
    <row r="102" spans="1:11" x14ac:dyDescent="0.25">
      <c r="A102">
        <v>50.5</v>
      </c>
      <c r="B102" s="3" t="s">
        <v>509</v>
      </c>
      <c r="C102" s="3" t="s">
        <v>509</v>
      </c>
      <c r="D102" s="3">
        <v>123375</v>
      </c>
      <c r="E102" s="3">
        <v>143230</v>
      </c>
      <c r="F102" s="3">
        <v>138040</v>
      </c>
      <c r="G102" s="3">
        <v>205187.5</v>
      </c>
      <c r="H102" s="3">
        <v>48935</v>
      </c>
      <c r="I102" s="3">
        <v>74132.5</v>
      </c>
      <c r="J102" s="3">
        <v>72527.5</v>
      </c>
      <c r="K102" s="3">
        <v>49645</v>
      </c>
    </row>
    <row r="103" spans="1:11" x14ac:dyDescent="0.25">
      <c r="A103">
        <v>51</v>
      </c>
      <c r="B103" s="3" t="s">
        <v>509</v>
      </c>
      <c r="C103" s="3" t="s">
        <v>509</v>
      </c>
      <c r="D103" s="3">
        <v>124355</v>
      </c>
      <c r="E103" s="3">
        <v>144360</v>
      </c>
      <c r="F103" s="3">
        <v>139060</v>
      </c>
      <c r="G103" s="3">
        <v>207172.5</v>
      </c>
      <c r="H103" s="3">
        <v>49162.5</v>
      </c>
      <c r="I103" s="3">
        <v>74460</v>
      </c>
      <c r="J103" s="3">
        <v>72792.5</v>
      </c>
      <c r="K103" s="3">
        <v>49907.5</v>
      </c>
    </row>
    <row r="104" spans="1:11" x14ac:dyDescent="0.25">
      <c r="A104">
        <v>51.5</v>
      </c>
      <c r="B104" s="3" t="s">
        <v>509</v>
      </c>
      <c r="C104" s="3" t="s">
        <v>509</v>
      </c>
      <c r="D104" s="3">
        <v>125335</v>
      </c>
      <c r="E104" s="3">
        <v>145490</v>
      </c>
      <c r="F104" s="3">
        <v>140080</v>
      </c>
      <c r="G104" s="3">
        <v>209157.5</v>
      </c>
      <c r="H104" s="3">
        <v>49390</v>
      </c>
      <c r="I104" s="3">
        <v>74787.5</v>
      </c>
      <c r="J104" s="3">
        <v>73057.5</v>
      </c>
      <c r="K104" s="3">
        <v>50170</v>
      </c>
    </row>
    <row r="105" spans="1:11" x14ac:dyDescent="0.25">
      <c r="A105">
        <v>52</v>
      </c>
      <c r="B105" s="3" t="s">
        <v>509</v>
      </c>
      <c r="C105" s="3" t="s">
        <v>509</v>
      </c>
      <c r="D105" s="3">
        <v>126315</v>
      </c>
      <c r="E105" s="3">
        <v>146620</v>
      </c>
      <c r="F105" s="3">
        <v>141100</v>
      </c>
      <c r="G105" s="3">
        <v>211142.5</v>
      </c>
      <c r="H105" s="3">
        <v>49617.5</v>
      </c>
      <c r="I105" s="3">
        <v>75115</v>
      </c>
      <c r="J105" s="3">
        <v>73322.5</v>
      </c>
      <c r="K105" s="3">
        <v>50432.5</v>
      </c>
    </row>
    <row r="106" spans="1:11" x14ac:dyDescent="0.25">
      <c r="A106">
        <v>52.5</v>
      </c>
      <c r="B106" s="3" t="s">
        <v>509</v>
      </c>
      <c r="C106" s="3" t="s">
        <v>509</v>
      </c>
      <c r="D106" s="3">
        <v>127295</v>
      </c>
      <c r="E106" s="3">
        <v>147750</v>
      </c>
      <c r="F106" s="3">
        <v>142120</v>
      </c>
      <c r="G106" s="3">
        <v>213127.5</v>
      </c>
      <c r="H106" s="3">
        <v>49845</v>
      </c>
      <c r="I106" s="3">
        <v>75442.5</v>
      </c>
      <c r="J106" s="3">
        <v>73587.5</v>
      </c>
      <c r="K106" s="3">
        <v>50695</v>
      </c>
    </row>
    <row r="107" spans="1:11" x14ac:dyDescent="0.25">
      <c r="A107">
        <v>53</v>
      </c>
      <c r="B107" s="3" t="s">
        <v>509</v>
      </c>
      <c r="C107" s="3" t="s">
        <v>509</v>
      </c>
      <c r="D107" s="3">
        <v>128275</v>
      </c>
      <c r="E107" s="3">
        <v>148880</v>
      </c>
      <c r="F107" s="3">
        <v>143140</v>
      </c>
      <c r="G107" s="3">
        <v>215112.5</v>
      </c>
      <c r="H107" s="3">
        <v>50072.5</v>
      </c>
      <c r="I107" s="3">
        <v>75770</v>
      </c>
      <c r="J107" s="3">
        <v>73852.5</v>
      </c>
      <c r="K107" s="3">
        <v>50957.5</v>
      </c>
    </row>
    <row r="108" spans="1:11" x14ac:dyDescent="0.25">
      <c r="A108">
        <v>53.5</v>
      </c>
      <c r="B108" s="3" t="s">
        <v>509</v>
      </c>
      <c r="C108" s="3" t="s">
        <v>509</v>
      </c>
      <c r="D108" s="3">
        <v>129255</v>
      </c>
      <c r="E108" s="3">
        <v>150010</v>
      </c>
      <c r="F108" s="3">
        <v>144160</v>
      </c>
      <c r="G108" s="3">
        <v>217097.5</v>
      </c>
      <c r="H108" s="3">
        <v>50300</v>
      </c>
      <c r="I108" s="3">
        <v>76097.5</v>
      </c>
      <c r="J108" s="3">
        <v>74117.5</v>
      </c>
      <c r="K108" s="3">
        <v>51220</v>
      </c>
    </row>
    <row r="109" spans="1:11" x14ac:dyDescent="0.25">
      <c r="A109">
        <v>54</v>
      </c>
      <c r="B109" s="3" t="s">
        <v>509</v>
      </c>
      <c r="C109" s="3" t="s">
        <v>509</v>
      </c>
      <c r="D109" s="3">
        <v>130235.00000000001</v>
      </c>
      <c r="E109" s="3">
        <v>151140</v>
      </c>
      <c r="F109" s="3">
        <v>145180</v>
      </c>
      <c r="G109" s="3">
        <v>219082.5</v>
      </c>
      <c r="H109" s="3">
        <v>50527.5</v>
      </c>
      <c r="I109" s="3">
        <v>76425</v>
      </c>
      <c r="J109" s="3">
        <v>74382.5</v>
      </c>
      <c r="K109" s="3">
        <v>51482.5</v>
      </c>
    </row>
    <row r="110" spans="1:11" x14ac:dyDescent="0.25">
      <c r="A110">
        <v>54.5</v>
      </c>
      <c r="B110" s="3" t="s">
        <v>509</v>
      </c>
      <c r="C110" s="3" t="s">
        <v>509</v>
      </c>
      <c r="D110" s="3">
        <v>131215</v>
      </c>
      <c r="E110" s="3">
        <v>152270</v>
      </c>
      <c r="F110" s="3">
        <v>146200</v>
      </c>
      <c r="G110" s="3">
        <v>221067.5</v>
      </c>
      <c r="H110" s="3">
        <v>50755</v>
      </c>
      <c r="I110" s="3">
        <v>76752.5</v>
      </c>
      <c r="J110" s="3">
        <v>74647.5</v>
      </c>
      <c r="K110" s="3">
        <v>51745</v>
      </c>
    </row>
    <row r="111" spans="1:11" x14ac:dyDescent="0.25">
      <c r="A111">
        <v>55</v>
      </c>
      <c r="B111" s="3" t="s">
        <v>509</v>
      </c>
      <c r="C111" s="3" t="s">
        <v>509</v>
      </c>
      <c r="D111" s="3">
        <v>132195</v>
      </c>
      <c r="E111" s="3">
        <v>153400</v>
      </c>
      <c r="F111" s="3">
        <v>147220</v>
      </c>
      <c r="G111" s="3">
        <v>223052.5</v>
      </c>
      <c r="H111" s="3">
        <v>50982.5</v>
      </c>
      <c r="I111" s="3">
        <v>77080</v>
      </c>
      <c r="J111" s="3">
        <v>74912.5</v>
      </c>
      <c r="K111" s="3">
        <v>52007.5</v>
      </c>
    </row>
    <row r="112" spans="1:11" x14ac:dyDescent="0.25">
      <c r="A112">
        <v>55.5</v>
      </c>
      <c r="B112" s="3" t="s">
        <v>509</v>
      </c>
      <c r="C112" s="3" t="s">
        <v>509</v>
      </c>
      <c r="D112" s="3">
        <v>133175</v>
      </c>
      <c r="E112" s="3">
        <v>154530</v>
      </c>
      <c r="F112" s="3">
        <v>148240</v>
      </c>
      <c r="G112" s="3">
        <v>225037.5</v>
      </c>
      <c r="H112" s="3">
        <v>51177.5</v>
      </c>
      <c r="I112" s="3">
        <v>77352.5</v>
      </c>
      <c r="J112" s="3">
        <v>75127.5</v>
      </c>
      <c r="K112" s="3">
        <v>52235</v>
      </c>
    </row>
    <row r="113" spans="1:11" x14ac:dyDescent="0.25">
      <c r="A113">
        <v>56</v>
      </c>
      <c r="B113" s="3" t="s">
        <v>509</v>
      </c>
      <c r="C113" s="3" t="s">
        <v>509</v>
      </c>
      <c r="D113" s="3">
        <v>134155</v>
      </c>
      <c r="E113" s="3">
        <v>155660</v>
      </c>
      <c r="F113" s="3">
        <v>149260</v>
      </c>
      <c r="G113" s="3">
        <v>227022.5</v>
      </c>
      <c r="H113" s="3">
        <v>51372.5</v>
      </c>
      <c r="I113" s="3">
        <v>77625</v>
      </c>
      <c r="J113" s="3">
        <v>75342.5</v>
      </c>
      <c r="K113" s="3">
        <v>52462.5</v>
      </c>
    </row>
    <row r="114" spans="1:11" x14ac:dyDescent="0.25">
      <c r="A114">
        <v>56.5</v>
      </c>
      <c r="B114" s="3" t="s">
        <v>509</v>
      </c>
      <c r="C114" s="3" t="s">
        <v>509</v>
      </c>
      <c r="D114" s="3">
        <v>135135</v>
      </c>
      <c r="E114" s="3">
        <v>156790</v>
      </c>
      <c r="F114" s="3">
        <v>150280</v>
      </c>
      <c r="G114" s="3">
        <v>229007.5</v>
      </c>
      <c r="H114" s="3">
        <v>51567.5</v>
      </c>
      <c r="I114" s="3">
        <v>77897.5</v>
      </c>
      <c r="J114" s="3">
        <v>75557.5</v>
      </c>
      <c r="K114" s="3">
        <v>52690</v>
      </c>
    </row>
    <row r="115" spans="1:11" x14ac:dyDescent="0.25">
      <c r="A115">
        <v>57</v>
      </c>
      <c r="B115" s="3" t="s">
        <v>509</v>
      </c>
      <c r="C115" s="3" t="s">
        <v>509</v>
      </c>
      <c r="D115" s="3">
        <v>136115</v>
      </c>
      <c r="E115" s="3">
        <v>157920</v>
      </c>
      <c r="F115" s="3">
        <v>151300</v>
      </c>
      <c r="G115" s="3">
        <v>230992.5</v>
      </c>
      <c r="H115" s="3">
        <v>51762.5</v>
      </c>
      <c r="I115" s="3">
        <v>78170</v>
      </c>
      <c r="J115" s="3">
        <v>75772.5</v>
      </c>
      <c r="K115" s="3">
        <v>52917.5</v>
      </c>
    </row>
    <row r="116" spans="1:11" x14ac:dyDescent="0.25">
      <c r="A116">
        <v>57.5</v>
      </c>
      <c r="B116" s="3" t="s">
        <v>509</v>
      </c>
      <c r="C116" s="3" t="s">
        <v>509</v>
      </c>
      <c r="D116" s="3">
        <v>137095</v>
      </c>
      <c r="E116" s="3">
        <v>159050</v>
      </c>
      <c r="F116" s="3">
        <v>152320</v>
      </c>
      <c r="G116" s="3">
        <v>232977.5</v>
      </c>
      <c r="H116" s="3">
        <v>51957.5</v>
      </c>
      <c r="I116" s="3">
        <v>78442.5</v>
      </c>
      <c r="J116" s="3">
        <v>75987.5</v>
      </c>
      <c r="K116" s="3">
        <v>53145</v>
      </c>
    </row>
    <row r="117" spans="1:11" x14ac:dyDescent="0.25">
      <c r="A117">
        <v>58</v>
      </c>
      <c r="B117" s="3" t="s">
        <v>509</v>
      </c>
      <c r="C117" s="3" t="s">
        <v>509</v>
      </c>
      <c r="D117" s="3">
        <v>138075</v>
      </c>
      <c r="E117" s="3">
        <v>160180</v>
      </c>
      <c r="F117" s="3">
        <v>153340</v>
      </c>
      <c r="G117" s="3">
        <v>234962.5</v>
      </c>
      <c r="H117" s="3">
        <v>52152.5</v>
      </c>
      <c r="I117" s="3">
        <v>78715</v>
      </c>
      <c r="J117" s="3">
        <v>76202.5</v>
      </c>
      <c r="K117" s="3">
        <v>53372.5</v>
      </c>
    </row>
    <row r="118" spans="1:11" x14ac:dyDescent="0.25">
      <c r="A118">
        <v>58.5</v>
      </c>
      <c r="B118" s="3" t="s">
        <v>509</v>
      </c>
      <c r="C118" s="3" t="s">
        <v>509</v>
      </c>
      <c r="D118" s="3">
        <v>139055</v>
      </c>
      <c r="E118" s="3">
        <v>161310</v>
      </c>
      <c r="F118" s="3">
        <v>154360</v>
      </c>
      <c r="G118" s="3">
        <v>236947.5</v>
      </c>
      <c r="H118" s="3">
        <v>52347.5</v>
      </c>
      <c r="I118" s="3">
        <v>78987.5</v>
      </c>
      <c r="J118" s="3">
        <v>76417.5</v>
      </c>
      <c r="K118" s="3">
        <v>53600</v>
      </c>
    </row>
    <row r="119" spans="1:11" x14ac:dyDescent="0.25">
      <c r="A119">
        <v>59</v>
      </c>
      <c r="B119" s="3" t="s">
        <v>509</v>
      </c>
      <c r="C119" s="3" t="s">
        <v>509</v>
      </c>
      <c r="D119" s="3">
        <v>140035</v>
      </c>
      <c r="E119" s="3">
        <v>162440</v>
      </c>
      <c r="F119" s="3">
        <v>155380</v>
      </c>
      <c r="G119" s="3">
        <v>238932.5</v>
      </c>
      <c r="H119" s="3">
        <v>52542.5</v>
      </c>
      <c r="I119" s="3">
        <v>79260</v>
      </c>
      <c r="J119" s="3">
        <v>76632.5</v>
      </c>
      <c r="K119" s="3">
        <v>53827.5</v>
      </c>
    </row>
    <row r="120" spans="1:11" x14ac:dyDescent="0.25">
      <c r="A120">
        <v>59.5</v>
      </c>
      <c r="B120" s="3" t="s">
        <v>509</v>
      </c>
      <c r="C120" s="3" t="s">
        <v>509</v>
      </c>
      <c r="D120" s="3">
        <v>141015</v>
      </c>
      <c r="E120" s="3">
        <v>163570</v>
      </c>
      <c r="F120" s="3">
        <v>156400</v>
      </c>
      <c r="G120" s="3">
        <v>240917.5</v>
      </c>
      <c r="H120" s="3">
        <v>52737.5</v>
      </c>
      <c r="I120" s="3">
        <v>79532.5</v>
      </c>
      <c r="J120" s="3">
        <v>76847.5</v>
      </c>
      <c r="K120" s="3">
        <v>54055</v>
      </c>
    </row>
    <row r="121" spans="1:11" x14ac:dyDescent="0.25">
      <c r="A121">
        <v>60</v>
      </c>
      <c r="B121" s="3" t="s">
        <v>509</v>
      </c>
      <c r="C121" s="3" t="s">
        <v>509</v>
      </c>
      <c r="D121" s="3">
        <v>141995</v>
      </c>
      <c r="E121" s="3">
        <v>164700</v>
      </c>
      <c r="F121" s="3">
        <v>157420</v>
      </c>
      <c r="G121" s="3">
        <v>242902.5</v>
      </c>
      <c r="H121" s="3">
        <v>52932.5</v>
      </c>
      <c r="I121" s="3">
        <v>79805</v>
      </c>
      <c r="J121" s="3">
        <v>77062.5</v>
      </c>
      <c r="K121" s="3">
        <v>54282.5</v>
      </c>
    </row>
    <row r="122" spans="1:11" x14ac:dyDescent="0.25">
      <c r="A122">
        <v>60.5</v>
      </c>
      <c r="B122" s="3" t="s">
        <v>509</v>
      </c>
      <c r="C122" s="3" t="s">
        <v>509</v>
      </c>
      <c r="D122" s="3">
        <v>142975</v>
      </c>
      <c r="E122" s="3">
        <v>165830</v>
      </c>
      <c r="F122" s="3">
        <v>158440</v>
      </c>
      <c r="G122" s="3">
        <v>244887.5</v>
      </c>
      <c r="H122" s="3">
        <v>53097.5</v>
      </c>
      <c r="I122" s="3">
        <v>79877.5</v>
      </c>
      <c r="J122" s="3">
        <v>77230</v>
      </c>
      <c r="K122" s="3">
        <v>54477.5</v>
      </c>
    </row>
    <row r="123" spans="1:11" x14ac:dyDescent="0.25">
      <c r="A123">
        <v>61</v>
      </c>
      <c r="B123" s="3" t="s">
        <v>509</v>
      </c>
      <c r="C123" s="3" t="s">
        <v>509</v>
      </c>
      <c r="D123" s="3">
        <v>143955</v>
      </c>
      <c r="E123" s="3">
        <v>166960</v>
      </c>
      <c r="F123" s="3">
        <v>159460</v>
      </c>
      <c r="G123" s="3">
        <v>246872.5</v>
      </c>
      <c r="H123" s="3">
        <v>53262.5</v>
      </c>
      <c r="I123" s="3">
        <v>79950</v>
      </c>
      <c r="J123" s="3">
        <v>77397.5</v>
      </c>
      <c r="K123" s="3">
        <v>54672.5</v>
      </c>
    </row>
    <row r="124" spans="1:11" x14ac:dyDescent="0.25">
      <c r="A124">
        <v>61.5</v>
      </c>
      <c r="B124" s="3" t="s">
        <v>509</v>
      </c>
      <c r="C124" s="3" t="s">
        <v>509</v>
      </c>
      <c r="D124" s="3">
        <v>144935</v>
      </c>
      <c r="E124" s="3">
        <v>168090</v>
      </c>
      <c r="F124" s="3">
        <v>160480</v>
      </c>
      <c r="G124" s="3">
        <v>248857.5</v>
      </c>
      <c r="H124" s="3">
        <v>53427.5</v>
      </c>
      <c r="I124" s="3">
        <v>80022.5</v>
      </c>
      <c r="J124" s="3">
        <v>77565</v>
      </c>
      <c r="K124" s="3">
        <v>54867.5</v>
      </c>
    </row>
    <row r="125" spans="1:11" x14ac:dyDescent="0.25">
      <c r="A125">
        <v>62</v>
      </c>
      <c r="B125" s="3" t="s">
        <v>509</v>
      </c>
      <c r="C125" s="3" t="s">
        <v>509</v>
      </c>
      <c r="D125" s="3">
        <v>145915</v>
      </c>
      <c r="E125" s="3">
        <v>169220</v>
      </c>
      <c r="F125" s="3">
        <v>161500</v>
      </c>
      <c r="G125" s="3">
        <v>250842.5</v>
      </c>
      <c r="H125" s="3">
        <v>53592.5</v>
      </c>
      <c r="I125" s="3">
        <v>80095</v>
      </c>
      <c r="J125" s="3">
        <v>77732.5</v>
      </c>
      <c r="K125" s="3">
        <v>55062.5</v>
      </c>
    </row>
    <row r="126" spans="1:11" x14ac:dyDescent="0.25">
      <c r="A126">
        <v>62.5</v>
      </c>
      <c r="B126" s="3" t="s">
        <v>509</v>
      </c>
      <c r="C126" s="3" t="s">
        <v>509</v>
      </c>
      <c r="D126" s="3">
        <v>146895</v>
      </c>
      <c r="E126" s="3">
        <v>170350</v>
      </c>
      <c r="F126" s="3">
        <v>162520</v>
      </c>
      <c r="G126" s="3">
        <v>252827.5</v>
      </c>
      <c r="H126" s="3">
        <v>53757.5</v>
      </c>
      <c r="I126" s="3">
        <v>80167.5</v>
      </c>
      <c r="J126" s="3">
        <v>77900</v>
      </c>
      <c r="K126" s="3">
        <v>55257.5</v>
      </c>
    </row>
    <row r="127" spans="1:11" x14ac:dyDescent="0.25">
      <c r="A127">
        <v>63</v>
      </c>
      <c r="B127" s="3" t="s">
        <v>509</v>
      </c>
      <c r="C127" s="3" t="s">
        <v>509</v>
      </c>
      <c r="D127" s="3">
        <v>147875</v>
      </c>
      <c r="E127" s="3">
        <v>171480</v>
      </c>
      <c r="F127" s="3">
        <v>163540</v>
      </c>
      <c r="G127" s="3">
        <v>254812.5</v>
      </c>
      <c r="H127" s="3">
        <v>53922.5</v>
      </c>
      <c r="I127" s="3">
        <v>80240</v>
      </c>
      <c r="J127" s="3">
        <v>78067.5</v>
      </c>
      <c r="K127" s="3">
        <v>55452.5</v>
      </c>
    </row>
    <row r="128" spans="1:11" x14ac:dyDescent="0.25">
      <c r="A128">
        <v>63.5</v>
      </c>
      <c r="B128" s="3" t="s">
        <v>509</v>
      </c>
      <c r="C128" s="3" t="s">
        <v>509</v>
      </c>
      <c r="D128" s="3">
        <v>148855</v>
      </c>
      <c r="E128" s="3">
        <v>172610</v>
      </c>
      <c r="F128" s="3">
        <v>164560</v>
      </c>
      <c r="G128" s="3">
        <v>256797.5</v>
      </c>
      <c r="H128" s="3">
        <v>54087.5</v>
      </c>
      <c r="I128" s="3">
        <v>80312.5</v>
      </c>
      <c r="J128" s="3">
        <v>78235</v>
      </c>
      <c r="K128" s="3">
        <v>55647.5</v>
      </c>
    </row>
    <row r="129" spans="1:11" x14ac:dyDescent="0.25">
      <c r="A129">
        <v>64</v>
      </c>
      <c r="B129" s="3" t="s">
        <v>509</v>
      </c>
      <c r="C129" s="3" t="s">
        <v>509</v>
      </c>
      <c r="D129" s="3">
        <v>149835</v>
      </c>
      <c r="E129" s="3">
        <v>173740</v>
      </c>
      <c r="F129" s="3">
        <v>165580</v>
      </c>
      <c r="G129" s="3">
        <v>258782.50000000003</v>
      </c>
      <c r="H129" s="3">
        <v>54252.5</v>
      </c>
      <c r="I129" s="3">
        <v>80385</v>
      </c>
      <c r="J129" s="3">
        <v>78402.5</v>
      </c>
      <c r="K129" s="3">
        <v>55842.5</v>
      </c>
    </row>
    <row r="130" spans="1:11" x14ac:dyDescent="0.25">
      <c r="A130">
        <v>64.5</v>
      </c>
      <c r="B130" s="3" t="s">
        <v>509</v>
      </c>
      <c r="C130" s="3" t="s">
        <v>509</v>
      </c>
      <c r="D130" s="3">
        <v>150815</v>
      </c>
      <c r="E130" s="3">
        <v>174870</v>
      </c>
      <c r="F130" s="3">
        <v>166600</v>
      </c>
      <c r="G130" s="3">
        <v>260767.49999999997</v>
      </c>
      <c r="H130" s="3">
        <v>54417.5</v>
      </c>
      <c r="I130" s="3">
        <v>80457.5</v>
      </c>
      <c r="J130" s="3">
        <v>78570</v>
      </c>
      <c r="K130" s="3">
        <v>56037.5</v>
      </c>
    </row>
    <row r="131" spans="1:11" x14ac:dyDescent="0.25">
      <c r="A131">
        <v>65</v>
      </c>
      <c r="B131" s="3" t="s">
        <v>509</v>
      </c>
      <c r="C131" s="3" t="s">
        <v>509</v>
      </c>
      <c r="D131" s="3">
        <v>151795</v>
      </c>
      <c r="E131" s="3">
        <v>176000</v>
      </c>
      <c r="F131" s="3">
        <v>167620</v>
      </c>
      <c r="G131" s="3">
        <v>262752.5</v>
      </c>
      <c r="H131" s="3">
        <v>54582.5</v>
      </c>
      <c r="I131" s="3">
        <v>80530</v>
      </c>
      <c r="J131" s="3">
        <v>78737.5</v>
      </c>
      <c r="K131" s="3">
        <v>56232.5</v>
      </c>
    </row>
    <row r="132" spans="1:11" x14ac:dyDescent="0.25">
      <c r="A132">
        <v>65.5</v>
      </c>
      <c r="B132" s="3" t="s">
        <v>509</v>
      </c>
      <c r="C132" s="3" t="s">
        <v>509</v>
      </c>
      <c r="D132" s="3">
        <v>152775</v>
      </c>
      <c r="E132" s="3">
        <v>177130</v>
      </c>
      <c r="F132" s="3">
        <v>168640</v>
      </c>
      <c r="G132" s="3">
        <v>264737.5</v>
      </c>
      <c r="H132" s="3">
        <v>54727.5</v>
      </c>
      <c r="I132" s="3">
        <v>80602.5</v>
      </c>
      <c r="J132" s="3">
        <v>78872.5</v>
      </c>
      <c r="K132" s="3">
        <v>56405</v>
      </c>
    </row>
    <row r="133" spans="1:11" x14ac:dyDescent="0.25">
      <c r="A133">
        <v>66</v>
      </c>
      <c r="B133" s="3" t="s">
        <v>509</v>
      </c>
      <c r="C133" s="3" t="s">
        <v>509</v>
      </c>
      <c r="D133" s="3">
        <v>153755</v>
      </c>
      <c r="E133" s="3">
        <v>178260</v>
      </c>
      <c r="F133" s="3">
        <v>169660</v>
      </c>
      <c r="G133" s="3">
        <v>266722.5</v>
      </c>
      <c r="H133" s="3">
        <v>54872.5</v>
      </c>
      <c r="I133" s="3">
        <v>80675</v>
      </c>
      <c r="J133" s="3">
        <v>79007.5</v>
      </c>
      <c r="K133" s="3">
        <v>56577.5</v>
      </c>
    </row>
    <row r="134" spans="1:11" x14ac:dyDescent="0.25">
      <c r="A134">
        <v>66.5</v>
      </c>
      <c r="B134" s="3" t="s">
        <v>509</v>
      </c>
      <c r="C134" s="3" t="s">
        <v>509</v>
      </c>
      <c r="D134" s="3">
        <v>154735</v>
      </c>
      <c r="E134" s="3">
        <v>179390</v>
      </c>
      <c r="F134" s="3">
        <v>170680</v>
      </c>
      <c r="G134" s="3">
        <v>268707.5</v>
      </c>
      <c r="H134" s="3">
        <v>55017.5</v>
      </c>
      <c r="I134" s="3">
        <v>80747.5</v>
      </c>
      <c r="J134" s="3">
        <v>79142.5</v>
      </c>
      <c r="K134" s="3">
        <v>56750</v>
      </c>
    </row>
    <row r="135" spans="1:11" x14ac:dyDescent="0.25">
      <c r="A135">
        <v>67</v>
      </c>
      <c r="B135" s="3" t="s">
        <v>509</v>
      </c>
      <c r="C135" s="3" t="s">
        <v>509</v>
      </c>
      <c r="D135" s="3">
        <v>155715</v>
      </c>
      <c r="E135" s="3">
        <v>180520</v>
      </c>
      <c r="F135" s="3">
        <v>171700</v>
      </c>
      <c r="G135" s="3">
        <v>270692.5</v>
      </c>
      <c r="H135" s="3">
        <v>55150</v>
      </c>
      <c r="I135" s="3">
        <v>80820</v>
      </c>
      <c r="J135" s="3">
        <v>79257.5</v>
      </c>
      <c r="K135" s="3">
        <v>56910</v>
      </c>
    </row>
    <row r="136" spans="1:11" x14ac:dyDescent="0.25">
      <c r="A136">
        <v>67.5</v>
      </c>
      <c r="B136" s="3" t="s">
        <v>509</v>
      </c>
      <c r="C136" s="3" t="s">
        <v>509</v>
      </c>
      <c r="D136" s="3">
        <v>156695</v>
      </c>
      <c r="E136" s="3">
        <v>181650</v>
      </c>
      <c r="F136" s="3">
        <v>172720</v>
      </c>
      <c r="G136" s="3">
        <v>272677.5</v>
      </c>
      <c r="H136" s="3">
        <v>55282.5</v>
      </c>
      <c r="I136" s="3">
        <v>80892.5</v>
      </c>
      <c r="J136" s="3">
        <v>79372.5</v>
      </c>
      <c r="K136" s="3">
        <v>57070</v>
      </c>
    </row>
    <row r="137" spans="1:11" x14ac:dyDescent="0.25">
      <c r="A137">
        <v>68</v>
      </c>
      <c r="B137" s="3" t="s">
        <v>509</v>
      </c>
      <c r="C137" s="3" t="s">
        <v>509</v>
      </c>
      <c r="D137" s="3">
        <v>157675</v>
      </c>
      <c r="E137" s="3">
        <v>182780</v>
      </c>
      <c r="F137" s="3">
        <v>173740</v>
      </c>
      <c r="G137" s="3">
        <v>274662.5</v>
      </c>
      <c r="H137" s="3">
        <v>55415</v>
      </c>
      <c r="I137" s="3">
        <v>80965</v>
      </c>
      <c r="J137" s="3">
        <v>79487.5</v>
      </c>
      <c r="K137" s="3">
        <v>57230</v>
      </c>
    </row>
    <row r="138" spans="1:11" x14ac:dyDescent="0.25">
      <c r="A138">
        <v>68.5</v>
      </c>
      <c r="B138" s="3" t="s">
        <v>509</v>
      </c>
      <c r="C138" s="3" t="s">
        <v>509</v>
      </c>
      <c r="D138" s="3">
        <v>158655</v>
      </c>
      <c r="E138" s="3">
        <v>183910</v>
      </c>
      <c r="F138" s="3">
        <v>174760</v>
      </c>
      <c r="G138" s="3">
        <v>276647.5</v>
      </c>
      <c r="H138" s="3">
        <v>55547.5</v>
      </c>
      <c r="I138" s="3">
        <v>81037.5</v>
      </c>
      <c r="J138" s="3">
        <v>79602.5</v>
      </c>
      <c r="K138" s="3">
        <v>57390</v>
      </c>
    </row>
    <row r="139" spans="1:11" x14ac:dyDescent="0.25">
      <c r="A139">
        <v>69</v>
      </c>
      <c r="B139" s="3" t="s">
        <v>509</v>
      </c>
      <c r="C139" s="3" t="s">
        <v>509</v>
      </c>
      <c r="D139" s="3">
        <v>159635</v>
      </c>
      <c r="E139" s="3">
        <v>185040</v>
      </c>
      <c r="F139" s="3">
        <v>175780</v>
      </c>
      <c r="G139" s="3">
        <v>278632.5</v>
      </c>
      <c r="H139" s="3">
        <v>55680</v>
      </c>
      <c r="I139" s="3">
        <v>81110</v>
      </c>
      <c r="J139" s="3">
        <v>79717.5</v>
      </c>
      <c r="K139" s="3">
        <v>57550</v>
      </c>
    </row>
    <row r="140" spans="1:11" x14ac:dyDescent="0.25">
      <c r="A140">
        <v>69.5</v>
      </c>
      <c r="B140" s="3" t="s">
        <v>509</v>
      </c>
      <c r="C140" s="3" t="s">
        <v>509</v>
      </c>
      <c r="D140" s="3">
        <v>160037.5</v>
      </c>
      <c r="E140" s="3">
        <v>186170</v>
      </c>
      <c r="F140" s="3">
        <v>176800</v>
      </c>
      <c r="G140" s="3">
        <v>280620</v>
      </c>
      <c r="H140" s="3">
        <v>55800</v>
      </c>
      <c r="I140" s="3">
        <v>81182.5</v>
      </c>
      <c r="J140" s="3">
        <v>79815</v>
      </c>
      <c r="K140" s="3">
        <v>57695</v>
      </c>
    </row>
    <row r="141" spans="1:11" x14ac:dyDescent="0.25">
      <c r="A141">
        <v>70</v>
      </c>
      <c r="B141" s="3" t="s">
        <v>509</v>
      </c>
      <c r="C141" s="3" t="s">
        <v>509</v>
      </c>
      <c r="D141" s="3">
        <v>160440</v>
      </c>
      <c r="E141" s="3">
        <v>187300</v>
      </c>
      <c r="F141" s="3">
        <v>177820</v>
      </c>
      <c r="G141" s="3">
        <v>282607.5</v>
      </c>
      <c r="H141" s="3">
        <v>55920</v>
      </c>
      <c r="I141" s="3">
        <v>81255</v>
      </c>
      <c r="J141" s="3">
        <v>79912.5</v>
      </c>
      <c r="K141" s="3">
        <v>57840</v>
      </c>
    </row>
    <row r="142" spans="1:11" x14ac:dyDescent="0.25">
      <c r="A142">
        <v>70.5</v>
      </c>
      <c r="B142" s="3" t="s">
        <v>509</v>
      </c>
      <c r="C142" s="3" t="s">
        <v>509</v>
      </c>
      <c r="D142" s="3">
        <v>160842.5</v>
      </c>
      <c r="E142" s="3">
        <v>188430</v>
      </c>
      <c r="F142" s="3">
        <v>178840</v>
      </c>
      <c r="G142" s="3">
        <v>284595</v>
      </c>
      <c r="H142" s="3">
        <v>56040</v>
      </c>
      <c r="I142" s="3">
        <v>81327.5</v>
      </c>
      <c r="J142" s="3">
        <v>80010</v>
      </c>
      <c r="K142" s="3">
        <v>57985</v>
      </c>
    </row>
    <row r="143" spans="1:11" x14ac:dyDescent="0.25">
      <c r="A143">
        <v>71</v>
      </c>
      <c r="B143" s="3" t="s">
        <v>509</v>
      </c>
      <c r="C143" s="3" t="s">
        <v>509</v>
      </c>
      <c r="D143" s="3">
        <v>160815</v>
      </c>
      <c r="E143" s="3">
        <v>216727.5</v>
      </c>
      <c r="F143" s="3">
        <v>185842.5</v>
      </c>
      <c r="G143" s="3">
        <v>287195</v>
      </c>
      <c r="H143" s="3">
        <v>60705</v>
      </c>
      <c r="I143" s="3">
        <v>81472.5</v>
      </c>
      <c r="J143" s="3">
        <v>87152.5</v>
      </c>
      <c r="K143" s="3">
        <v>59285</v>
      </c>
    </row>
    <row r="144" spans="1:11" x14ac:dyDescent="0.25">
      <c r="A144" t="s">
        <v>469</v>
      </c>
    </row>
    <row r="145" spans="1:11" x14ac:dyDescent="0.25">
      <c r="A145">
        <v>71.5</v>
      </c>
      <c r="B145" s="3" t="s">
        <v>509</v>
      </c>
      <c r="C145" s="3" t="s">
        <v>509</v>
      </c>
      <c r="D145">
        <v>2265</v>
      </c>
      <c r="E145">
        <v>3052.5</v>
      </c>
      <c r="F145">
        <v>2617.5</v>
      </c>
      <c r="G145">
        <v>4045</v>
      </c>
      <c r="H145">
        <v>855</v>
      </c>
      <c r="I145">
        <v>1147.5</v>
      </c>
      <c r="J145">
        <v>1227.5</v>
      </c>
      <c r="K145">
        <v>835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144"/>
  <sheetViews>
    <sheetView workbookViewId="0">
      <selection activeCell="R4" sqref="R4"/>
    </sheetView>
  </sheetViews>
  <sheetFormatPr defaultRowHeight="15" x14ac:dyDescent="0.25"/>
  <cols>
    <col min="1" max="1" width="16.85546875" bestFit="1" customWidth="1"/>
    <col min="2" max="2" width="7.28515625" bestFit="1" customWidth="1"/>
    <col min="3" max="3" width="12.85546875" bestFit="1" customWidth="1"/>
    <col min="4" max="4" width="8.28515625" bestFit="1" customWidth="1"/>
    <col min="5" max="5" width="15.42578125" bestFit="1" customWidth="1"/>
    <col min="6" max="6" width="9" bestFit="1" customWidth="1"/>
    <col min="7" max="7" width="7.5703125" bestFit="1" customWidth="1"/>
    <col min="8" max="8" width="6.85546875" bestFit="1" customWidth="1"/>
    <col min="9" max="9" width="7.5703125" bestFit="1" customWidth="1"/>
    <col min="10" max="10" width="12" bestFit="1" customWidth="1"/>
    <col min="11" max="11" width="10.42578125" bestFit="1" customWidth="1"/>
    <col min="12" max="12" width="7.28515625" bestFit="1" customWidth="1"/>
    <col min="13" max="13" width="6.5703125" bestFit="1" customWidth="1"/>
    <col min="14" max="17" width="7.5703125" bestFit="1" customWidth="1"/>
    <col min="18" max="18" width="7.85546875" bestFit="1" customWidth="1"/>
    <col min="19" max="19" width="8.42578125" bestFit="1" customWidth="1"/>
    <col min="20" max="20" width="7.5703125" bestFit="1" customWidth="1"/>
    <col min="21" max="21" width="6.5703125" bestFit="1" customWidth="1"/>
    <col min="22" max="22" width="11.42578125" bestFit="1" customWidth="1"/>
    <col min="23" max="23" width="8.140625" bestFit="1" customWidth="1"/>
    <col min="24" max="24" width="14.42578125" bestFit="1" customWidth="1"/>
    <col min="25" max="25" width="7.5703125" bestFit="1" customWidth="1"/>
    <col min="26" max="26" width="8.28515625" bestFit="1" customWidth="1"/>
    <col min="27" max="27" width="9" bestFit="1" customWidth="1"/>
    <col min="28" max="28" width="9.85546875" bestFit="1" customWidth="1"/>
    <col min="29" max="29" width="8.5703125" bestFit="1" customWidth="1"/>
    <col min="30" max="30" width="7.5703125" bestFit="1" customWidth="1"/>
  </cols>
  <sheetData>
    <row r="1" spans="1:31" x14ac:dyDescent="0.25">
      <c r="A1" t="s">
        <v>470</v>
      </c>
      <c r="B1" s="1" t="s">
        <v>2</v>
      </c>
      <c r="C1" t="s">
        <v>35</v>
      </c>
      <c r="D1" t="s">
        <v>5</v>
      </c>
      <c r="E1" t="s">
        <v>34</v>
      </c>
      <c r="F1" t="s">
        <v>12</v>
      </c>
      <c r="G1" t="s">
        <v>13</v>
      </c>
      <c r="H1" t="s">
        <v>14</v>
      </c>
      <c r="I1" t="s">
        <v>16</v>
      </c>
      <c r="J1" t="s">
        <v>23</v>
      </c>
      <c r="K1" t="s">
        <v>17</v>
      </c>
      <c r="L1" t="s">
        <v>19</v>
      </c>
      <c r="M1" t="s">
        <v>20</v>
      </c>
      <c r="N1" t="s">
        <v>21</v>
      </c>
      <c r="O1" t="s">
        <v>6</v>
      </c>
      <c r="P1" t="s">
        <v>9</v>
      </c>
      <c r="Q1" t="s">
        <v>10</v>
      </c>
      <c r="R1" t="s">
        <v>24</v>
      </c>
      <c r="S1" t="s">
        <v>26</v>
      </c>
      <c r="T1" t="s">
        <v>25</v>
      </c>
      <c r="U1" t="s">
        <v>28</v>
      </c>
      <c r="V1" s="2" t="s">
        <v>30</v>
      </c>
      <c r="W1" t="s">
        <v>29</v>
      </c>
      <c r="X1" s="1" t="s">
        <v>11</v>
      </c>
      <c r="Y1" t="s">
        <v>33</v>
      </c>
      <c r="Z1" t="s">
        <v>18</v>
      </c>
      <c r="AA1" t="s">
        <v>15</v>
      </c>
      <c r="AB1" t="s">
        <v>27</v>
      </c>
      <c r="AC1" t="s">
        <v>32</v>
      </c>
      <c r="AD1" t="s">
        <v>31</v>
      </c>
      <c r="AE1" s="2" t="s">
        <v>22</v>
      </c>
    </row>
    <row r="2" spans="1:31" x14ac:dyDescent="0.25">
      <c r="A2">
        <v>0.5</v>
      </c>
      <c r="B2" s="4">
        <v>122.31111111111112</v>
      </c>
      <c r="C2" s="4">
        <v>126.18181818181819</v>
      </c>
      <c r="D2" s="4">
        <v>132.11111111111114</v>
      </c>
      <c r="E2" s="4">
        <v>84.75555555555556</v>
      </c>
      <c r="F2" s="4">
        <v>137.75555555555556</v>
      </c>
      <c r="G2" s="4">
        <v>172.15555555555557</v>
      </c>
      <c r="H2" s="4">
        <v>131.64444444444447</v>
      </c>
      <c r="I2" s="4">
        <v>155.97777777777779</v>
      </c>
      <c r="J2" s="4">
        <v>115.0888888888889</v>
      </c>
      <c r="K2" s="4">
        <v>149.29090909090908</v>
      </c>
      <c r="L2" s="4">
        <v>88.800000000000011</v>
      </c>
      <c r="M2" s="4">
        <v>67.288888888888891</v>
      </c>
      <c r="N2" s="4">
        <v>135</v>
      </c>
      <c r="O2" s="4">
        <v>150.81818181818181</v>
      </c>
      <c r="P2" s="4">
        <v>126.49090909090907</v>
      </c>
      <c r="Q2" s="4">
        <v>163.89090909090908</v>
      </c>
      <c r="R2" s="4">
        <v>133.84444444444446</v>
      </c>
      <c r="S2" s="4">
        <v>63.06666666666667</v>
      </c>
      <c r="T2" s="4">
        <v>160.75555555555559</v>
      </c>
      <c r="U2" s="4">
        <v>83.244444444444454</v>
      </c>
      <c r="V2" s="4">
        <v>199</v>
      </c>
      <c r="W2" s="4">
        <v>124.48888888888891</v>
      </c>
      <c r="X2" s="4">
        <v>173.95555555555558</v>
      </c>
      <c r="Y2" s="4">
        <v>290.13333333333338</v>
      </c>
      <c r="Z2" s="4">
        <v>150.75555555555559</v>
      </c>
      <c r="AA2" s="4">
        <v>115.325</v>
      </c>
      <c r="AB2" s="4">
        <v>224.99999999999997</v>
      </c>
      <c r="AC2" s="4">
        <v>184</v>
      </c>
      <c r="AD2" s="4">
        <v>133.19999999999999</v>
      </c>
      <c r="AE2" s="4">
        <v>128.04444444444445</v>
      </c>
    </row>
    <row r="3" spans="1:31" x14ac:dyDescent="0.25">
      <c r="A3">
        <v>1</v>
      </c>
      <c r="B3" s="4">
        <v>133.82222222222222</v>
      </c>
      <c r="C3" s="4">
        <v>126.18181818181819</v>
      </c>
      <c r="D3" s="4">
        <v>148.24444444444444</v>
      </c>
      <c r="E3" s="4">
        <v>91.333333333333343</v>
      </c>
      <c r="F3" s="4">
        <v>160.77777777777777</v>
      </c>
      <c r="G3" s="4">
        <v>185.17777777777781</v>
      </c>
      <c r="H3" s="4">
        <v>146.75555555555559</v>
      </c>
      <c r="I3" s="4">
        <v>156.00000000000003</v>
      </c>
      <c r="J3" s="4">
        <v>121.66666666666669</v>
      </c>
      <c r="K3" s="4">
        <v>185.2</v>
      </c>
      <c r="L3" s="4">
        <v>96.244444444444454</v>
      </c>
      <c r="M3" s="4">
        <v>76.222222222222229</v>
      </c>
      <c r="N3" s="4">
        <v>175.99999999999997</v>
      </c>
      <c r="O3" s="4">
        <v>170.70909090909089</v>
      </c>
      <c r="P3" s="4">
        <v>152.09090909090909</v>
      </c>
      <c r="Q3" s="4">
        <v>186.59999999999997</v>
      </c>
      <c r="R3" s="4">
        <v>157.46666666666667</v>
      </c>
      <c r="S3" s="4">
        <v>70.51111111111112</v>
      </c>
      <c r="T3" s="4">
        <v>195.73333333333335</v>
      </c>
      <c r="U3" s="4">
        <v>106.35555555555557</v>
      </c>
      <c r="V3" s="4">
        <v>214.66666666666669</v>
      </c>
      <c r="W3" s="4">
        <v>146.68888888888893</v>
      </c>
      <c r="X3" s="4">
        <v>217.35555555555558</v>
      </c>
      <c r="Y3" s="4">
        <v>299.51111111111112</v>
      </c>
      <c r="Z3" s="4">
        <v>166.8666666666667</v>
      </c>
      <c r="AA3" s="4">
        <v>125.6</v>
      </c>
      <c r="AB3" s="4">
        <v>298.09090909090907</v>
      </c>
      <c r="AC3" s="4">
        <v>228.2</v>
      </c>
      <c r="AD3" s="4">
        <v>176.2</v>
      </c>
      <c r="AE3" s="4">
        <v>144.35555555555555</v>
      </c>
    </row>
    <row r="4" spans="1:31" x14ac:dyDescent="0.25">
      <c r="A4">
        <v>1.5</v>
      </c>
      <c r="B4" s="4">
        <v>145.35555555555555</v>
      </c>
      <c r="C4" s="4">
        <v>130.98181818181817</v>
      </c>
      <c r="D4" s="4">
        <v>164.37777777777779</v>
      </c>
      <c r="E4" s="4">
        <v>97.888888888888886</v>
      </c>
      <c r="F4" s="4">
        <v>183.8</v>
      </c>
      <c r="G4" s="4">
        <v>198.22222222222226</v>
      </c>
      <c r="H4" s="4">
        <v>161.82222222222222</v>
      </c>
      <c r="I4" s="4">
        <v>164.37777777777779</v>
      </c>
      <c r="J4" s="4">
        <v>128.24444444444447</v>
      </c>
      <c r="K4" s="4">
        <v>221.09090909090907</v>
      </c>
      <c r="L4" s="4">
        <v>103.66666666666667</v>
      </c>
      <c r="M4" s="4">
        <v>85.13333333333334</v>
      </c>
      <c r="N4" s="4">
        <v>216.99999999999997</v>
      </c>
      <c r="O4" s="4">
        <v>190.47272727272727</v>
      </c>
      <c r="P4" s="4">
        <v>177.69090909090909</v>
      </c>
      <c r="Q4" s="4">
        <v>209.29090909090908</v>
      </c>
      <c r="R4" s="4">
        <v>181.0888888888889</v>
      </c>
      <c r="S4" s="4">
        <v>77.933333333333337</v>
      </c>
      <c r="T4" s="4">
        <v>230.73333333333335</v>
      </c>
      <c r="U4" s="4">
        <v>129.51111111111112</v>
      </c>
      <c r="V4" s="4">
        <v>230.33333333333337</v>
      </c>
      <c r="W4" s="4">
        <v>168.88888888888891</v>
      </c>
      <c r="X4" s="4">
        <v>260.75555555555559</v>
      </c>
      <c r="Y4" s="4">
        <v>351.44444444444451</v>
      </c>
      <c r="Z4" s="4">
        <v>183</v>
      </c>
      <c r="AA4" s="4">
        <v>135.89999999999998</v>
      </c>
      <c r="AB4" s="4">
        <v>371.2</v>
      </c>
      <c r="AC4" s="4">
        <v>272.39999999999998</v>
      </c>
      <c r="AD4" s="4">
        <v>219.2</v>
      </c>
      <c r="AE4" s="4">
        <v>160.66666666666669</v>
      </c>
    </row>
    <row r="5" spans="1:31" x14ac:dyDescent="0.25">
      <c r="A5">
        <v>2</v>
      </c>
      <c r="B5" s="4">
        <v>156.88888888888889</v>
      </c>
      <c r="C5" s="4">
        <v>141.94545454545451</v>
      </c>
      <c r="D5" s="4">
        <v>180.53333333333333</v>
      </c>
      <c r="E5" s="4">
        <v>104.48888888888891</v>
      </c>
      <c r="F5" s="4">
        <v>206.82222222222222</v>
      </c>
      <c r="G5" s="4">
        <v>211.22222222222223</v>
      </c>
      <c r="H5" s="4">
        <v>176.88888888888889</v>
      </c>
      <c r="I5" s="4">
        <v>178.40000000000003</v>
      </c>
      <c r="J5" s="4">
        <v>134.80000000000001</v>
      </c>
      <c r="K5" s="4">
        <v>256.99999999999994</v>
      </c>
      <c r="L5" s="4">
        <v>111.11111111111113</v>
      </c>
      <c r="M5" s="4">
        <v>94.111111111111128</v>
      </c>
      <c r="N5" s="4">
        <v>258</v>
      </c>
      <c r="O5" s="4">
        <v>209.39999999999998</v>
      </c>
      <c r="P5" s="4">
        <v>203.29090909090908</v>
      </c>
      <c r="Q5" s="4">
        <v>231.99999999999997</v>
      </c>
      <c r="R5" s="4">
        <v>204.66666666666669</v>
      </c>
      <c r="S5" s="4">
        <v>85.377777777777794</v>
      </c>
      <c r="T5" s="4">
        <v>265.71111111111111</v>
      </c>
      <c r="U5" s="4">
        <v>152.6888888888889</v>
      </c>
      <c r="V5" s="4">
        <v>245.95555555555561</v>
      </c>
      <c r="W5" s="4">
        <v>191.06666666666669</v>
      </c>
      <c r="X5" s="4">
        <v>304.15555555555562</v>
      </c>
      <c r="Y5" s="4">
        <v>403.57777777777784</v>
      </c>
      <c r="Z5" s="4">
        <v>199.13333333333335</v>
      </c>
      <c r="AA5" s="4">
        <v>146.17499999999998</v>
      </c>
      <c r="AB5" s="4">
        <v>444.29090909090905</v>
      </c>
      <c r="AC5" s="4">
        <v>316.59999999999997</v>
      </c>
      <c r="AD5" s="4">
        <v>262.2</v>
      </c>
      <c r="AE5" s="4">
        <v>177.00000000000003</v>
      </c>
    </row>
    <row r="6" spans="1:31" x14ac:dyDescent="0.25">
      <c r="A6">
        <v>2.5</v>
      </c>
      <c r="B6" s="4">
        <v>168.4</v>
      </c>
      <c r="C6" s="4">
        <v>152.05454545454543</v>
      </c>
      <c r="D6" s="4">
        <v>196.68888888888893</v>
      </c>
      <c r="E6" s="4">
        <v>111.06666666666668</v>
      </c>
      <c r="F6" s="4">
        <v>229.84444444444449</v>
      </c>
      <c r="G6" s="4">
        <v>224.26666666666668</v>
      </c>
      <c r="H6" s="4">
        <v>191.95555555555558</v>
      </c>
      <c r="I6" s="4">
        <v>192.4</v>
      </c>
      <c r="J6" s="4">
        <v>141.35555555555555</v>
      </c>
      <c r="K6" s="4">
        <v>292.89090909090908</v>
      </c>
      <c r="L6" s="4">
        <v>118.53333333333335</v>
      </c>
      <c r="M6" s="4">
        <v>103.06666666666668</v>
      </c>
      <c r="N6" s="4">
        <v>298.99999999999994</v>
      </c>
      <c r="O6" s="4">
        <v>228.34545454545454</v>
      </c>
      <c r="P6" s="4">
        <v>228.89090909090908</v>
      </c>
      <c r="Q6" s="4">
        <v>254.69090909090909</v>
      </c>
      <c r="R6" s="4">
        <v>228.26666666666668</v>
      </c>
      <c r="S6" s="4">
        <v>92.800000000000011</v>
      </c>
      <c r="T6" s="4">
        <v>300.68888888888893</v>
      </c>
      <c r="U6" s="4">
        <v>175.84444444444446</v>
      </c>
      <c r="V6" s="4">
        <v>261.64444444444445</v>
      </c>
      <c r="W6" s="4">
        <v>213.26666666666668</v>
      </c>
      <c r="X6" s="4">
        <v>347.57777777777778</v>
      </c>
      <c r="Y6" s="4">
        <v>455.71111111111117</v>
      </c>
      <c r="Z6" s="4">
        <v>215.26666666666671</v>
      </c>
      <c r="AA6" s="4">
        <v>156.47499999999999</v>
      </c>
      <c r="AB6" s="4">
        <v>517.4</v>
      </c>
      <c r="AC6" s="4">
        <v>360.79999999999995</v>
      </c>
      <c r="AD6" s="4">
        <v>305.2</v>
      </c>
      <c r="AE6" s="4">
        <v>193.31111111111113</v>
      </c>
    </row>
    <row r="7" spans="1:31" x14ac:dyDescent="0.25">
      <c r="A7">
        <v>3</v>
      </c>
      <c r="B7" s="4">
        <v>178.0888888888889</v>
      </c>
      <c r="C7" s="4">
        <v>165.92727272727274</v>
      </c>
      <c r="D7" s="4">
        <v>210.60000000000002</v>
      </c>
      <c r="E7" s="4">
        <v>117.4</v>
      </c>
      <c r="F7" s="4">
        <v>246.22222222222223</v>
      </c>
      <c r="G7" s="4">
        <v>235.88888888888891</v>
      </c>
      <c r="H7" s="4">
        <v>193.24444444444444</v>
      </c>
      <c r="I7" s="4">
        <v>206.4</v>
      </c>
      <c r="J7" s="4">
        <v>147.71111111111114</v>
      </c>
      <c r="K7" s="4">
        <v>327.79999999999995</v>
      </c>
      <c r="L7" s="4">
        <v>125.66666666666667</v>
      </c>
      <c r="M7" s="4">
        <v>110.80000000000001</v>
      </c>
      <c r="N7" s="4">
        <v>339.69090909090909</v>
      </c>
      <c r="O7" s="4">
        <v>247.34545454545452</v>
      </c>
      <c r="P7" s="4">
        <v>254.49090909090907</v>
      </c>
      <c r="Q7" s="4">
        <v>277.79999999999995</v>
      </c>
      <c r="R7" s="4">
        <v>240.35555555555558</v>
      </c>
      <c r="S7" s="4">
        <v>99.26666666666668</v>
      </c>
      <c r="T7" s="4">
        <v>324.60000000000002</v>
      </c>
      <c r="U7" s="4">
        <v>196.17777777777781</v>
      </c>
      <c r="V7" s="4">
        <v>278.57777777777778</v>
      </c>
      <c r="W7" s="4">
        <v>231.75555555555559</v>
      </c>
      <c r="X7" s="4">
        <v>376.28888888888895</v>
      </c>
      <c r="Y7" s="4">
        <v>494.66666666666669</v>
      </c>
      <c r="Z7" s="4">
        <v>231.35555555555558</v>
      </c>
      <c r="AA7" s="4">
        <v>165.92500000000001</v>
      </c>
      <c r="AB7" s="4">
        <v>590.49090909090899</v>
      </c>
      <c r="AC7" s="4">
        <v>391.89090909090902</v>
      </c>
      <c r="AD7" s="4">
        <v>368.4</v>
      </c>
      <c r="AE7" s="4">
        <v>206.73333333333335</v>
      </c>
    </row>
    <row r="8" spans="1:31" x14ac:dyDescent="0.25">
      <c r="A8">
        <v>3.5</v>
      </c>
      <c r="B8" s="4">
        <v>187.75555555555556</v>
      </c>
      <c r="C8" s="4">
        <v>183.92727272727271</v>
      </c>
      <c r="D8" s="4">
        <v>224.48888888888891</v>
      </c>
      <c r="E8" s="4">
        <v>123.73333333333335</v>
      </c>
      <c r="F8" s="4">
        <v>262.60000000000002</v>
      </c>
      <c r="G8" s="4">
        <v>247.53333333333336</v>
      </c>
      <c r="H8" s="4">
        <v>194.55555555555557</v>
      </c>
      <c r="I8" s="4">
        <v>220.40000000000003</v>
      </c>
      <c r="J8" s="4">
        <v>154.06666666666669</v>
      </c>
      <c r="K8" s="4">
        <v>362.69090909090903</v>
      </c>
      <c r="L8" s="4">
        <v>132.73333333333335</v>
      </c>
      <c r="M8" s="4">
        <v>118.53333333333335</v>
      </c>
      <c r="N8" s="4">
        <v>380.4</v>
      </c>
      <c r="O8" s="4">
        <v>266.30909090909091</v>
      </c>
      <c r="P8" s="4">
        <v>280.09090909090907</v>
      </c>
      <c r="Q8" s="4">
        <v>300.89090909090908</v>
      </c>
      <c r="R8" s="4">
        <v>252.37777777777779</v>
      </c>
      <c r="S8" s="4">
        <v>105.73333333333333</v>
      </c>
      <c r="T8" s="4">
        <v>348.51111111111118</v>
      </c>
      <c r="U8" s="4">
        <v>216.51111111111115</v>
      </c>
      <c r="V8" s="4">
        <v>295.5555555555556</v>
      </c>
      <c r="W8" s="4">
        <v>250.22222222222223</v>
      </c>
      <c r="X8" s="4">
        <v>405.00000000000006</v>
      </c>
      <c r="Y8" s="4">
        <v>533.80000000000007</v>
      </c>
      <c r="Z8" s="4">
        <v>247.51111111111112</v>
      </c>
      <c r="AA8" s="4">
        <v>175.39999999999998</v>
      </c>
      <c r="AB8" s="4">
        <v>663.6</v>
      </c>
      <c r="AC8" s="4">
        <v>423</v>
      </c>
      <c r="AD8" s="4">
        <v>431.59999999999997</v>
      </c>
      <c r="AE8" s="4">
        <v>220.15555555555557</v>
      </c>
    </row>
    <row r="9" spans="1:31" x14ac:dyDescent="0.25">
      <c r="A9">
        <v>4</v>
      </c>
      <c r="B9" s="4">
        <v>197.4666666666667</v>
      </c>
      <c r="C9" s="4">
        <v>188.56363636363633</v>
      </c>
      <c r="D9" s="4">
        <v>238.37777777777779</v>
      </c>
      <c r="E9" s="4">
        <v>130.02222222222224</v>
      </c>
      <c r="F9" s="4">
        <v>278.93333333333334</v>
      </c>
      <c r="G9" s="4">
        <v>259.15555555555557</v>
      </c>
      <c r="H9" s="4">
        <v>195.84444444444446</v>
      </c>
      <c r="I9" s="4">
        <v>234.37777777777779</v>
      </c>
      <c r="J9" s="4">
        <v>160.42222222222225</v>
      </c>
      <c r="K9" s="4">
        <v>397.59999999999997</v>
      </c>
      <c r="L9" s="4">
        <v>139.86666666666667</v>
      </c>
      <c r="M9" s="4">
        <v>126.28888888888889</v>
      </c>
      <c r="N9" s="4">
        <v>421.09090909090907</v>
      </c>
      <c r="O9" s="4">
        <v>285.23636363636359</v>
      </c>
      <c r="P9" s="4">
        <v>305.69090909090903</v>
      </c>
      <c r="Q9" s="4">
        <v>323.99999999999994</v>
      </c>
      <c r="R9" s="4">
        <v>264.42222222222222</v>
      </c>
      <c r="S9" s="4">
        <v>112.20000000000002</v>
      </c>
      <c r="T9" s="4">
        <v>372.44444444444446</v>
      </c>
      <c r="U9" s="4">
        <v>236.8666666666667</v>
      </c>
      <c r="V9" s="4">
        <v>312.53333333333336</v>
      </c>
      <c r="W9" s="4">
        <v>268.71111111111117</v>
      </c>
      <c r="X9" s="4">
        <v>433.71111111111111</v>
      </c>
      <c r="Y9" s="4">
        <v>572.95555555555552</v>
      </c>
      <c r="Z9" s="4">
        <v>263.62222222222226</v>
      </c>
      <c r="AA9" s="4">
        <v>184.85</v>
      </c>
      <c r="AB9" s="4">
        <v>736.69090909090903</v>
      </c>
      <c r="AC9" s="4">
        <v>454.09090909090907</v>
      </c>
      <c r="AD9" s="4">
        <v>494.79999999999995</v>
      </c>
      <c r="AE9" s="4">
        <v>233.57777777777781</v>
      </c>
    </row>
    <row r="10" spans="1:31" x14ac:dyDescent="0.25">
      <c r="A10">
        <v>4.5</v>
      </c>
      <c r="B10" s="4">
        <v>207.15555555555557</v>
      </c>
      <c r="C10" s="4">
        <v>189.72727272727269</v>
      </c>
      <c r="D10" s="4">
        <v>252.24444444444447</v>
      </c>
      <c r="E10" s="4">
        <v>136.37777777777779</v>
      </c>
      <c r="F10" s="4">
        <v>295.33333333333337</v>
      </c>
      <c r="G10" s="4">
        <v>270.77777777777777</v>
      </c>
      <c r="H10" s="4">
        <v>197.13333333333333</v>
      </c>
      <c r="I10" s="4">
        <v>248.37777777777779</v>
      </c>
      <c r="J10" s="4">
        <v>166.75555555555559</v>
      </c>
      <c r="K10" s="4">
        <v>432.49090909090904</v>
      </c>
      <c r="L10" s="4">
        <v>146.95555555555555</v>
      </c>
      <c r="M10" s="4">
        <v>134.02222222222224</v>
      </c>
      <c r="N10" s="4">
        <v>461.79999999999995</v>
      </c>
      <c r="O10" s="4">
        <v>304.30909090909091</v>
      </c>
      <c r="P10" s="4">
        <v>331.29090909090905</v>
      </c>
      <c r="Q10" s="4">
        <v>347.09090909090907</v>
      </c>
      <c r="R10" s="4">
        <v>276.4666666666667</v>
      </c>
      <c r="S10" s="4">
        <v>118.64444444444446</v>
      </c>
      <c r="T10" s="4">
        <v>396.40000000000003</v>
      </c>
      <c r="U10" s="4">
        <v>257.22222222222223</v>
      </c>
      <c r="V10" s="4">
        <v>329.48888888888894</v>
      </c>
      <c r="W10" s="4">
        <v>287.17777777777781</v>
      </c>
      <c r="X10" s="4">
        <v>462.42222222222227</v>
      </c>
      <c r="Y10" s="4">
        <v>611.88888888888903</v>
      </c>
      <c r="Z10" s="4">
        <v>279.75555555555559</v>
      </c>
      <c r="AA10" s="4">
        <v>194.27499999999998</v>
      </c>
      <c r="AB10" s="4">
        <v>809.8</v>
      </c>
      <c r="AC10" s="4">
        <v>485.2</v>
      </c>
      <c r="AD10" s="4">
        <v>557.99999999999989</v>
      </c>
      <c r="AE10" s="4">
        <v>247.02222222222224</v>
      </c>
    </row>
    <row r="11" spans="1:31" x14ac:dyDescent="0.25">
      <c r="A11">
        <v>5</v>
      </c>
      <c r="B11" s="4">
        <v>216.84444444444446</v>
      </c>
      <c r="C11" s="4">
        <v>189.92727272727271</v>
      </c>
      <c r="D11" s="4">
        <v>266.15555555555557</v>
      </c>
      <c r="E11" s="4">
        <v>142.6888888888889</v>
      </c>
      <c r="F11" s="4">
        <v>311.68888888888893</v>
      </c>
      <c r="G11" s="4">
        <v>282.42222222222227</v>
      </c>
      <c r="H11" s="4">
        <v>198.42222222222225</v>
      </c>
      <c r="I11" s="4">
        <v>262.37777777777779</v>
      </c>
      <c r="J11" s="4">
        <v>173.13333333333335</v>
      </c>
      <c r="K11" s="4">
        <v>467.4</v>
      </c>
      <c r="L11" s="4">
        <v>154.06666666666669</v>
      </c>
      <c r="M11" s="4">
        <v>141.77777777777777</v>
      </c>
      <c r="N11" s="4">
        <v>502.49090909090904</v>
      </c>
      <c r="O11" s="4">
        <v>316.59999999999997</v>
      </c>
      <c r="P11" s="4">
        <v>356.89090909090902</v>
      </c>
      <c r="Q11" s="4">
        <v>370.2</v>
      </c>
      <c r="R11" s="4">
        <v>288.53333333333336</v>
      </c>
      <c r="S11" s="4">
        <v>125.11111111111111</v>
      </c>
      <c r="T11" s="4">
        <v>420.31111111111113</v>
      </c>
      <c r="U11" s="4">
        <v>277.5555555555556</v>
      </c>
      <c r="V11" s="4">
        <v>346.4666666666667</v>
      </c>
      <c r="W11" s="4">
        <v>305.64444444444445</v>
      </c>
      <c r="X11" s="4">
        <v>491.13333333333338</v>
      </c>
      <c r="Y11" s="4">
        <v>651.04444444444459</v>
      </c>
      <c r="Z11" s="4">
        <v>295.91111111111115</v>
      </c>
      <c r="AA11" s="4">
        <v>203.72499999999997</v>
      </c>
      <c r="AB11" s="4">
        <v>882.89090909090896</v>
      </c>
      <c r="AC11" s="4">
        <v>516.29090909090905</v>
      </c>
      <c r="AD11" s="4">
        <v>621.20000000000005</v>
      </c>
      <c r="AE11" s="4">
        <v>260.42222222222222</v>
      </c>
    </row>
    <row r="12" spans="1:31" x14ac:dyDescent="0.25">
      <c r="A12">
        <v>5.5</v>
      </c>
      <c r="B12" s="4">
        <v>225.57777777777781</v>
      </c>
      <c r="C12" s="4">
        <v>216.63636363636363</v>
      </c>
      <c r="D12" s="4">
        <v>270.33333333333337</v>
      </c>
      <c r="E12" s="4">
        <v>147.62222222222226</v>
      </c>
      <c r="F12" s="4">
        <v>325.15555555555557</v>
      </c>
      <c r="G12" s="4">
        <v>289.62222222222226</v>
      </c>
      <c r="H12" s="4">
        <v>202.20000000000002</v>
      </c>
      <c r="I12" s="4">
        <v>276.4666666666667</v>
      </c>
      <c r="J12" s="4">
        <v>179.06666666666669</v>
      </c>
      <c r="K12" s="4">
        <v>498.89090909090902</v>
      </c>
      <c r="L12" s="4">
        <v>160.42222222222225</v>
      </c>
      <c r="M12" s="4">
        <v>148.35555555555558</v>
      </c>
      <c r="N12" s="4">
        <v>513.4</v>
      </c>
      <c r="O12" s="4">
        <v>342.0363636363636</v>
      </c>
      <c r="P12" s="4">
        <v>382.49090909090904</v>
      </c>
      <c r="Q12" s="4">
        <v>393</v>
      </c>
      <c r="R12" s="4">
        <v>296.88888888888891</v>
      </c>
      <c r="S12" s="4">
        <v>130.80000000000001</v>
      </c>
      <c r="T12" s="4">
        <v>436.08888888888896</v>
      </c>
      <c r="U12" s="4">
        <v>286.60000000000002</v>
      </c>
      <c r="V12" s="4">
        <v>355.57777777777778</v>
      </c>
      <c r="W12" s="4">
        <v>318.06666666666666</v>
      </c>
      <c r="X12" s="4">
        <v>514.33333333333337</v>
      </c>
      <c r="Y12" s="4">
        <v>690.17777777777781</v>
      </c>
      <c r="Z12" s="4">
        <v>312.00000000000006</v>
      </c>
      <c r="AA12" s="4">
        <v>210.74999999999997</v>
      </c>
      <c r="AB12" s="4">
        <v>922.09090909090901</v>
      </c>
      <c r="AC12" s="4">
        <v>540</v>
      </c>
      <c r="AD12" s="4">
        <v>670.8</v>
      </c>
      <c r="AE12" s="4">
        <v>271.4666666666667</v>
      </c>
    </row>
    <row r="13" spans="1:31" x14ac:dyDescent="0.25">
      <c r="A13">
        <v>6</v>
      </c>
      <c r="B13" s="4">
        <v>234.26666666666668</v>
      </c>
      <c r="C13" s="4">
        <v>239.23636363636365</v>
      </c>
      <c r="D13" s="4">
        <v>274.5555555555556</v>
      </c>
      <c r="E13" s="4">
        <v>152.55555555555557</v>
      </c>
      <c r="F13" s="4">
        <v>338.64444444444445</v>
      </c>
      <c r="G13" s="4">
        <v>296.82222222222225</v>
      </c>
      <c r="H13" s="4">
        <v>205.95555555555558</v>
      </c>
      <c r="I13" s="4">
        <v>290.60000000000008</v>
      </c>
      <c r="J13" s="4">
        <v>184.97777777777779</v>
      </c>
      <c r="K13" s="4">
        <v>530.4</v>
      </c>
      <c r="L13" s="4">
        <v>166.75555555555559</v>
      </c>
      <c r="M13" s="4">
        <v>154.91111111111113</v>
      </c>
      <c r="N13" s="4">
        <v>524.29090909090905</v>
      </c>
      <c r="O13" s="4">
        <v>354.89090909090908</v>
      </c>
      <c r="P13" s="4">
        <v>408.09090909090907</v>
      </c>
      <c r="Q13" s="4">
        <v>415.79999999999995</v>
      </c>
      <c r="R13" s="4">
        <v>305.31111111111113</v>
      </c>
      <c r="S13" s="4">
        <v>136.53333333333333</v>
      </c>
      <c r="T13" s="4">
        <v>451.82222222222225</v>
      </c>
      <c r="U13" s="4">
        <v>295.64444444444445</v>
      </c>
      <c r="V13" s="4">
        <v>364.68888888888898</v>
      </c>
      <c r="W13" s="4">
        <v>330.44444444444446</v>
      </c>
      <c r="X13" s="4">
        <v>537.55555555555566</v>
      </c>
      <c r="Y13" s="4">
        <v>729.13333333333344</v>
      </c>
      <c r="Z13" s="4">
        <v>328.13333333333338</v>
      </c>
      <c r="AA13" s="4">
        <v>217.77499999999998</v>
      </c>
      <c r="AB13" s="4">
        <v>961.29090909090905</v>
      </c>
      <c r="AC13" s="4">
        <v>563.69090909090903</v>
      </c>
      <c r="AD13" s="4">
        <v>720.4</v>
      </c>
      <c r="AE13" s="4">
        <v>282.53333333333336</v>
      </c>
    </row>
    <row r="14" spans="1:31" x14ac:dyDescent="0.25">
      <c r="A14">
        <v>6.5</v>
      </c>
      <c r="B14" s="4">
        <v>243</v>
      </c>
      <c r="C14" s="4">
        <v>253.92727272727271</v>
      </c>
      <c r="D14" s="4">
        <v>278.75555555555559</v>
      </c>
      <c r="E14" s="4">
        <v>157.48888888888891</v>
      </c>
      <c r="F14" s="4">
        <v>352.11111111111114</v>
      </c>
      <c r="G14" s="4">
        <v>304.04444444444448</v>
      </c>
      <c r="H14" s="4">
        <v>209.73333333333335</v>
      </c>
      <c r="I14" s="4">
        <v>304.68888888888893</v>
      </c>
      <c r="J14" s="4">
        <v>190.86666666666667</v>
      </c>
      <c r="K14" s="4">
        <v>561.89090909090908</v>
      </c>
      <c r="L14" s="4">
        <v>173.13333333333335</v>
      </c>
      <c r="M14" s="4">
        <v>161.48888888888891</v>
      </c>
      <c r="N14" s="4">
        <v>535.19999999999993</v>
      </c>
      <c r="O14" s="4">
        <v>368.85454545454542</v>
      </c>
      <c r="P14" s="4">
        <v>433.69090909090903</v>
      </c>
      <c r="Q14" s="4">
        <v>438.59999999999997</v>
      </c>
      <c r="R14" s="4">
        <v>313.68888888888893</v>
      </c>
      <c r="S14" s="4">
        <v>142.22222222222223</v>
      </c>
      <c r="T14" s="4">
        <v>467.57777777777784</v>
      </c>
      <c r="U14" s="4">
        <v>304.68888888888893</v>
      </c>
      <c r="V14" s="4">
        <v>373.75555555555559</v>
      </c>
      <c r="W14" s="4">
        <v>342.84444444444449</v>
      </c>
      <c r="X14" s="4">
        <v>560.75555555555559</v>
      </c>
      <c r="Y14" s="4">
        <v>768.26666666666677</v>
      </c>
      <c r="Z14" s="4">
        <v>344.31111111111113</v>
      </c>
      <c r="AA14" s="4">
        <v>224.82500000000002</v>
      </c>
      <c r="AB14" s="4">
        <v>1000.490909090909</v>
      </c>
      <c r="AC14" s="4">
        <v>587.4</v>
      </c>
      <c r="AD14" s="4">
        <v>769.99999999999989</v>
      </c>
      <c r="AE14" s="4">
        <v>293.57777777777784</v>
      </c>
    </row>
    <row r="15" spans="1:31" x14ac:dyDescent="0.25">
      <c r="A15">
        <v>7</v>
      </c>
      <c r="B15" s="4">
        <v>251.73333333333335</v>
      </c>
      <c r="C15" s="4">
        <v>264.69090909090909</v>
      </c>
      <c r="D15" s="4">
        <v>282.93333333333334</v>
      </c>
      <c r="E15" s="4">
        <v>162.42222222222225</v>
      </c>
      <c r="F15" s="4">
        <v>365.57777777777778</v>
      </c>
      <c r="G15" s="4">
        <v>311.26666666666671</v>
      </c>
      <c r="H15" s="4">
        <v>213.48888888888891</v>
      </c>
      <c r="I15" s="4">
        <v>318.80000000000007</v>
      </c>
      <c r="J15" s="4">
        <v>196.8</v>
      </c>
      <c r="K15" s="4">
        <v>593.4</v>
      </c>
      <c r="L15" s="4">
        <v>179.48888888888891</v>
      </c>
      <c r="M15" s="4">
        <v>168.0888888888889</v>
      </c>
      <c r="N15" s="4">
        <v>546.09090909090912</v>
      </c>
      <c r="O15" s="4">
        <v>382.89090909090908</v>
      </c>
      <c r="P15" s="4">
        <v>459.29090909090905</v>
      </c>
      <c r="Q15" s="4">
        <v>461.4</v>
      </c>
      <c r="R15" s="4">
        <v>322.0888888888889</v>
      </c>
      <c r="S15" s="4">
        <v>147.93333333333334</v>
      </c>
      <c r="T15" s="4">
        <v>483.31111111111119</v>
      </c>
      <c r="U15" s="4">
        <v>313.73333333333341</v>
      </c>
      <c r="V15" s="4">
        <v>382.86666666666667</v>
      </c>
      <c r="W15" s="4">
        <v>355.24444444444453</v>
      </c>
      <c r="X15" s="4">
        <v>583.95555555555552</v>
      </c>
      <c r="Y15" s="4">
        <v>807.42222222222222</v>
      </c>
      <c r="Z15" s="4">
        <v>360.44444444444446</v>
      </c>
      <c r="AA15" s="4">
        <v>231.82499999999999</v>
      </c>
      <c r="AB15" s="4">
        <v>1039.6909090909091</v>
      </c>
      <c r="AC15" s="4">
        <v>611.09090909090912</v>
      </c>
      <c r="AD15" s="4">
        <v>819.59999999999991</v>
      </c>
      <c r="AE15" s="4">
        <v>304.62222222222226</v>
      </c>
    </row>
    <row r="16" spans="1:31" x14ac:dyDescent="0.25">
      <c r="A16">
        <v>7.5</v>
      </c>
      <c r="B16" s="4">
        <v>260.44444444444446</v>
      </c>
      <c r="C16" s="4">
        <v>265.78181818181815</v>
      </c>
      <c r="D16" s="4">
        <v>287.13333333333338</v>
      </c>
      <c r="E16" s="4">
        <v>167.37777777777777</v>
      </c>
      <c r="F16" s="4">
        <v>379.02222222222224</v>
      </c>
      <c r="G16" s="4">
        <v>318.4666666666667</v>
      </c>
      <c r="H16" s="4">
        <v>217.26666666666668</v>
      </c>
      <c r="I16" s="4">
        <v>332.91111111111115</v>
      </c>
      <c r="J16" s="4">
        <v>202.71111111111114</v>
      </c>
      <c r="K16" s="4">
        <v>624.89090909090908</v>
      </c>
      <c r="L16" s="4">
        <v>185.82222222222225</v>
      </c>
      <c r="M16" s="4">
        <v>174.62222222222223</v>
      </c>
      <c r="N16" s="4">
        <v>557</v>
      </c>
      <c r="O16" s="4">
        <v>396.25454545454539</v>
      </c>
      <c r="P16" s="4">
        <v>484.89090909090902</v>
      </c>
      <c r="Q16" s="4">
        <v>484.2</v>
      </c>
      <c r="R16" s="4">
        <v>330.48888888888894</v>
      </c>
      <c r="S16" s="4">
        <v>153.64444444444447</v>
      </c>
      <c r="T16" s="4">
        <v>499.06666666666672</v>
      </c>
      <c r="U16" s="4">
        <v>322.77777777777783</v>
      </c>
      <c r="V16" s="4">
        <v>391.93333333333339</v>
      </c>
      <c r="W16" s="4">
        <v>367.62222222222226</v>
      </c>
      <c r="X16" s="4">
        <v>607.20000000000005</v>
      </c>
      <c r="Y16" s="4">
        <v>833.37777777777785</v>
      </c>
      <c r="Z16" s="4">
        <v>376.6</v>
      </c>
      <c r="AA16" s="4">
        <v>238.87499999999997</v>
      </c>
      <c r="AB16" s="4">
        <v>1078.890909090909</v>
      </c>
      <c r="AC16" s="4">
        <v>634.79999999999995</v>
      </c>
      <c r="AD16" s="4">
        <v>869.19999999999993</v>
      </c>
      <c r="AE16" s="4">
        <v>315.68888888888893</v>
      </c>
    </row>
    <row r="17" spans="1:31" x14ac:dyDescent="0.25">
      <c r="A17">
        <v>8</v>
      </c>
      <c r="B17" s="4">
        <v>269.15555555555557</v>
      </c>
      <c r="C17" s="4">
        <v>272.87272727272727</v>
      </c>
      <c r="D17" s="4">
        <v>291.33333333333337</v>
      </c>
      <c r="E17" s="4">
        <v>172.28888888888892</v>
      </c>
      <c r="F17" s="4">
        <v>392.51111111111112</v>
      </c>
      <c r="G17" s="4">
        <v>325.68888888888893</v>
      </c>
      <c r="H17" s="4">
        <v>221.04444444444445</v>
      </c>
      <c r="I17" s="4">
        <v>347.00000000000006</v>
      </c>
      <c r="J17" s="4">
        <v>208.66666666666671</v>
      </c>
      <c r="K17" s="4">
        <v>656.39999999999986</v>
      </c>
      <c r="L17" s="4">
        <v>192.17777777777781</v>
      </c>
      <c r="M17" s="4">
        <v>181.22222222222223</v>
      </c>
      <c r="N17" s="4">
        <v>567.89090909090896</v>
      </c>
      <c r="O17" s="4">
        <v>409.65454545454543</v>
      </c>
      <c r="P17" s="4">
        <v>510.49090909090904</v>
      </c>
      <c r="Q17" s="4">
        <v>507</v>
      </c>
      <c r="R17" s="4">
        <v>338.88888888888891</v>
      </c>
      <c r="S17" s="4">
        <v>159.33333333333334</v>
      </c>
      <c r="T17" s="4">
        <v>514.82222222222219</v>
      </c>
      <c r="U17" s="4">
        <v>331.8</v>
      </c>
      <c r="V17" s="4">
        <v>401.04444444444448</v>
      </c>
      <c r="W17" s="4">
        <v>380.02222222222224</v>
      </c>
      <c r="X17" s="4">
        <v>630.37777777777785</v>
      </c>
      <c r="Y17" s="4">
        <v>859.53333333333342</v>
      </c>
      <c r="Z17" s="4">
        <v>392.71111111111117</v>
      </c>
      <c r="AA17" s="4">
        <v>245.87499999999997</v>
      </c>
      <c r="AB17" s="4">
        <v>1118.090909090909</v>
      </c>
      <c r="AC17" s="4">
        <v>658.4909090909091</v>
      </c>
      <c r="AD17" s="4">
        <v>918.79999999999984</v>
      </c>
      <c r="AE17" s="4">
        <v>326.73333333333335</v>
      </c>
    </row>
    <row r="18" spans="1:31" x14ac:dyDescent="0.25">
      <c r="A18">
        <v>8.5</v>
      </c>
      <c r="B18" s="4">
        <v>277.86666666666673</v>
      </c>
      <c r="C18" s="4">
        <v>278.5272727272727</v>
      </c>
      <c r="D18" s="4">
        <v>295.53333333333336</v>
      </c>
      <c r="E18" s="4">
        <v>177.22222222222223</v>
      </c>
      <c r="F18" s="4">
        <v>406</v>
      </c>
      <c r="G18" s="4">
        <v>332.91111111111115</v>
      </c>
      <c r="H18" s="4">
        <v>224.7777777777778</v>
      </c>
      <c r="I18" s="4">
        <v>361.08888888888896</v>
      </c>
      <c r="J18" s="4">
        <v>214.57777777777781</v>
      </c>
      <c r="K18" s="4">
        <v>687.89090909090896</v>
      </c>
      <c r="L18" s="4">
        <v>198.51111111111112</v>
      </c>
      <c r="M18" s="4">
        <v>187.75555555555556</v>
      </c>
      <c r="N18" s="4">
        <v>578.79999999999995</v>
      </c>
      <c r="O18" s="4">
        <v>423.0181818181818</v>
      </c>
      <c r="P18" s="4">
        <v>536.09090909090912</v>
      </c>
      <c r="Q18" s="4">
        <v>529.79999999999995</v>
      </c>
      <c r="R18" s="4">
        <v>347.26666666666671</v>
      </c>
      <c r="S18" s="4">
        <v>165.04444444444445</v>
      </c>
      <c r="T18" s="4">
        <v>530.55555555555566</v>
      </c>
      <c r="U18" s="4">
        <v>340.86666666666667</v>
      </c>
      <c r="V18" s="4">
        <v>410.1111111111112</v>
      </c>
      <c r="W18" s="4">
        <v>392.42222222222227</v>
      </c>
      <c r="X18" s="4">
        <v>653.6</v>
      </c>
      <c r="Y18" s="4">
        <v>885.68888888888898</v>
      </c>
      <c r="Z18" s="4">
        <v>408.84444444444443</v>
      </c>
      <c r="AA18" s="4">
        <v>252.875</v>
      </c>
      <c r="AB18" s="4">
        <v>1157.2909090909091</v>
      </c>
      <c r="AC18" s="4">
        <v>682.19999999999993</v>
      </c>
      <c r="AD18" s="4">
        <v>968.4</v>
      </c>
      <c r="AE18" s="4">
        <v>337.8</v>
      </c>
    </row>
    <row r="19" spans="1:31" x14ac:dyDescent="0.25">
      <c r="A19">
        <v>9</v>
      </c>
      <c r="B19" s="4">
        <v>286.60000000000002</v>
      </c>
      <c r="C19" s="4">
        <v>279.09090909090907</v>
      </c>
      <c r="D19" s="4">
        <v>299.73333333333335</v>
      </c>
      <c r="E19" s="4">
        <v>182.15555555555557</v>
      </c>
      <c r="F19" s="4">
        <v>419.44444444444451</v>
      </c>
      <c r="G19" s="4">
        <v>340.11111111111114</v>
      </c>
      <c r="H19" s="4">
        <v>228.57777777777781</v>
      </c>
      <c r="I19" s="4">
        <v>375.20000000000005</v>
      </c>
      <c r="J19" s="4">
        <v>220.48888888888891</v>
      </c>
      <c r="K19" s="4">
        <v>719.4</v>
      </c>
      <c r="L19" s="4">
        <v>204.88888888888891</v>
      </c>
      <c r="M19" s="4">
        <v>194.35555555555555</v>
      </c>
      <c r="N19" s="4">
        <v>589.69090909090903</v>
      </c>
      <c r="O19" s="4">
        <v>436.2727272727272</v>
      </c>
      <c r="P19" s="4">
        <v>561.69090909090903</v>
      </c>
      <c r="Q19" s="4">
        <v>552.6</v>
      </c>
      <c r="R19" s="4">
        <v>355.71111111111111</v>
      </c>
      <c r="S19" s="4">
        <v>170.75555555555559</v>
      </c>
      <c r="T19" s="4">
        <v>546.31111111111113</v>
      </c>
      <c r="U19" s="4">
        <v>349.91111111111115</v>
      </c>
      <c r="V19" s="4">
        <v>419.2</v>
      </c>
      <c r="W19" s="4">
        <v>404.8</v>
      </c>
      <c r="X19" s="4">
        <v>676.80000000000007</v>
      </c>
      <c r="Y19" s="4">
        <v>911.6444444444445</v>
      </c>
      <c r="Z19" s="4">
        <v>425.00000000000006</v>
      </c>
      <c r="AA19" s="4">
        <v>259.92499999999995</v>
      </c>
      <c r="AB19" s="4">
        <v>1196.4909090909091</v>
      </c>
      <c r="AC19" s="4">
        <v>705.89090909090908</v>
      </c>
      <c r="AD19" s="4">
        <v>1017.9999999999999</v>
      </c>
      <c r="AE19" s="4">
        <v>348.84444444444443</v>
      </c>
    </row>
    <row r="20" spans="1:31" x14ac:dyDescent="0.25">
      <c r="A20">
        <v>9.5</v>
      </c>
      <c r="B20" s="4">
        <v>295.33333333333337</v>
      </c>
      <c r="C20" s="4">
        <v>279.34545454545452</v>
      </c>
      <c r="D20" s="4">
        <v>303.93333333333339</v>
      </c>
      <c r="E20" s="4">
        <v>187.11111111111114</v>
      </c>
      <c r="F20" s="4">
        <v>432.91111111111115</v>
      </c>
      <c r="G20" s="4">
        <v>347.33333333333337</v>
      </c>
      <c r="H20" s="4">
        <v>232.33333333333334</v>
      </c>
      <c r="I20" s="4">
        <v>389.33333333333337</v>
      </c>
      <c r="J20" s="4">
        <v>226.42222222222225</v>
      </c>
      <c r="K20" s="4">
        <v>750.89090909090908</v>
      </c>
      <c r="L20" s="4">
        <v>211.22222222222223</v>
      </c>
      <c r="M20" s="4">
        <v>200.88888888888891</v>
      </c>
      <c r="N20" s="4">
        <v>600.59999999999991</v>
      </c>
      <c r="O20" s="4">
        <v>448.67272727272723</v>
      </c>
      <c r="P20" s="4">
        <v>587.29090909090905</v>
      </c>
      <c r="Q20" s="4">
        <v>575.4</v>
      </c>
      <c r="R20" s="4">
        <v>364.08888888888896</v>
      </c>
      <c r="S20" s="4">
        <v>176.44444444444449</v>
      </c>
      <c r="T20" s="4">
        <v>562.06666666666672</v>
      </c>
      <c r="U20" s="4">
        <v>358.95555555555558</v>
      </c>
      <c r="V20" s="4">
        <v>428.31111111111119</v>
      </c>
      <c r="W20" s="4">
        <v>417.17777777777781</v>
      </c>
      <c r="X20" s="4">
        <v>700.02222222222224</v>
      </c>
      <c r="Y20" s="4">
        <v>937.97777777777776</v>
      </c>
      <c r="Z20" s="4">
        <v>441.13333333333338</v>
      </c>
      <c r="AA20" s="4">
        <v>266.95</v>
      </c>
      <c r="AB20" s="4">
        <v>1235.6909090909089</v>
      </c>
      <c r="AC20" s="4">
        <v>729.59999999999991</v>
      </c>
      <c r="AD20" s="4">
        <v>1067.5999999999999</v>
      </c>
      <c r="AE20" s="4">
        <v>359.88888888888891</v>
      </c>
    </row>
    <row r="21" spans="1:31" x14ac:dyDescent="0.25">
      <c r="A21">
        <v>10</v>
      </c>
      <c r="B21" s="4">
        <v>304.04444444444448</v>
      </c>
      <c r="C21" s="4">
        <v>279.56363636363631</v>
      </c>
      <c r="D21" s="4">
        <v>308.15555555555557</v>
      </c>
      <c r="E21" s="4">
        <v>192.02222222222224</v>
      </c>
      <c r="F21" s="4">
        <v>446.40000000000003</v>
      </c>
      <c r="G21" s="4">
        <v>354.5555555555556</v>
      </c>
      <c r="H21" s="4">
        <v>236.11111111111114</v>
      </c>
      <c r="I21" s="4">
        <v>403.42222222222222</v>
      </c>
      <c r="J21" s="4">
        <v>232.33333333333334</v>
      </c>
      <c r="K21" s="4">
        <v>782.4</v>
      </c>
      <c r="L21" s="4">
        <v>217.57777777777778</v>
      </c>
      <c r="M21" s="4">
        <v>207.4666666666667</v>
      </c>
      <c r="N21" s="4">
        <v>611.49090909090899</v>
      </c>
      <c r="O21" s="4">
        <v>461</v>
      </c>
      <c r="P21" s="4">
        <v>612.89090909090896</v>
      </c>
      <c r="Q21" s="4">
        <v>598.19999999999993</v>
      </c>
      <c r="R21" s="4">
        <v>372.48888888888894</v>
      </c>
      <c r="S21" s="4">
        <v>182.17777777777781</v>
      </c>
      <c r="T21" s="4">
        <v>577.82222222222219</v>
      </c>
      <c r="U21" s="4">
        <v>368</v>
      </c>
      <c r="V21" s="4">
        <v>437.40000000000009</v>
      </c>
      <c r="W21" s="4">
        <v>429.6</v>
      </c>
      <c r="X21" s="4">
        <v>723.22222222222229</v>
      </c>
      <c r="Y21" s="4">
        <v>963.93333333333339</v>
      </c>
      <c r="Z21" s="4">
        <v>457.26666666666671</v>
      </c>
      <c r="AA21" s="4">
        <v>273.99999999999994</v>
      </c>
      <c r="AB21" s="4">
        <v>1274.8909090909092</v>
      </c>
      <c r="AC21" s="4">
        <v>753.29090909090905</v>
      </c>
      <c r="AD21" s="4">
        <v>1117.2</v>
      </c>
      <c r="AE21" s="4">
        <v>370.95555555555563</v>
      </c>
    </row>
    <row r="22" spans="1:31" x14ac:dyDescent="0.25">
      <c r="A22">
        <v>10.5</v>
      </c>
      <c r="B22" s="4">
        <v>306.62222222222221</v>
      </c>
      <c r="C22" s="4">
        <v>279.9818181818182</v>
      </c>
      <c r="D22" s="4">
        <v>310.95555555555558</v>
      </c>
      <c r="E22" s="4">
        <v>196.33333333333334</v>
      </c>
      <c r="F22" s="4">
        <v>451.13333333333338</v>
      </c>
      <c r="G22" s="4">
        <v>358.06666666666672</v>
      </c>
      <c r="H22" s="4">
        <v>242.66666666666669</v>
      </c>
      <c r="I22" s="4">
        <v>417.42222222222227</v>
      </c>
      <c r="J22" s="4">
        <v>236.11111111111114</v>
      </c>
      <c r="K22" s="4">
        <v>806.19999999999993</v>
      </c>
      <c r="L22" s="4">
        <v>223.06666666666669</v>
      </c>
      <c r="M22" s="4">
        <v>214.04444444444445</v>
      </c>
      <c r="N22" s="4">
        <v>622.4</v>
      </c>
      <c r="O22" s="4">
        <v>485.61818181818171</v>
      </c>
      <c r="P22" s="4">
        <v>635.69090909090903</v>
      </c>
      <c r="Q22" s="4">
        <v>618.6</v>
      </c>
      <c r="R22" s="4">
        <v>378.5555555555556</v>
      </c>
      <c r="S22" s="4">
        <v>185.51111111111115</v>
      </c>
      <c r="T22" s="4">
        <v>590.35555555555572</v>
      </c>
      <c r="U22" s="4">
        <v>372.73333333333335</v>
      </c>
      <c r="V22" s="4">
        <v>446.20000000000005</v>
      </c>
      <c r="W22" s="4">
        <v>438.06666666666672</v>
      </c>
      <c r="X22" s="4">
        <v>737.73333333333346</v>
      </c>
      <c r="Y22" s="4">
        <v>990.26666666666677</v>
      </c>
      <c r="Z22" s="4">
        <v>473.53333333333336</v>
      </c>
      <c r="AA22" s="4">
        <v>279.54999999999995</v>
      </c>
      <c r="AB22" s="4">
        <v>1298.6909090909089</v>
      </c>
      <c r="AC22" s="4">
        <v>771.49090909090899</v>
      </c>
      <c r="AD22" s="4">
        <v>1155.5999999999999</v>
      </c>
      <c r="AE22" s="4">
        <v>380.82222222222225</v>
      </c>
    </row>
    <row r="23" spans="1:31" x14ac:dyDescent="0.25">
      <c r="A23">
        <v>11</v>
      </c>
      <c r="B23" s="4">
        <v>309.17777777777781</v>
      </c>
      <c r="C23" s="4">
        <v>284.14545454545453</v>
      </c>
      <c r="D23" s="4">
        <v>313.73333333333341</v>
      </c>
      <c r="E23" s="4">
        <v>200.62222222222223</v>
      </c>
      <c r="F23" s="4">
        <v>455.93333333333334</v>
      </c>
      <c r="G23" s="4">
        <v>361.6444444444445</v>
      </c>
      <c r="H23" s="4">
        <v>249.22222222222226</v>
      </c>
      <c r="I23" s="4">
        <v>431.42222222222222</v>
      </c>
      <c r="J23" s="4">
        <v>239.88888888888891</v>
      </c>
      <c r="K23" s="4">
        <v>829.99999999999989</v>
      </c>
      <c r="L23" s="4">
        <v>228.57777777777781</v>
      </c>
      <c r="M23" s="4">
        <v>220.60000000000002</v>
      </c>
      <c r="N23" s="4">
        <v>633.29090909090905</v>
      </c>
      <c r="O23" s="4">
        <v>497.85454545454542</v>
      </c>
      <c r="P23" s="4">
        <v>658.4909090909091</v>
      </c>
      <c r="Q23" s="4">
        <v>638.99999999999989</v>
      </c>
      <c r="R23" s="4">
        <v>384.6444444444445</v>
      </c>
      <c r="S23" s="4">
        <v>188.82222222222225</v>
      </c>
      <c r="T23" s="4">
        <v>602.91111111111115</v>
      </c>
      <c r="U23" s="4">
        <v>377.46666666666675</v>
      </c>
      <c r="V23" s="4">
        <v>454.97777777777782</v>
      </c>
      <c r="W23" s="4">
        <v>446.51111111111118</v>
      </c>
      <c r="X23" s="4">
        <v>752.24444444444453</v>
      </c>
      <c r="Y23" s="4">
        <v>1016.6000000000001</v>
      </c>
      <c r="Z23" s="4">
        <v>489.77777777777783</v>
      </c>
      <c r="AA23" s="4">
        <v>285.125</v>
      </c>
      <c r="AB23" s="4">
        <v>1322.4909090909091</v>
      </c>
      <c r="AC23" s="4">
        <v>789.69090909090903</v>
      </c>
      <c r="AD23" s="4">
        <v>1194</v>
      </c>
      <c r="AE23" s="4">
        <v>390.71111111111111</v>
      </c>
    </row>
    <row r="24" spans="1:31" x14ac:dyDescent="0.25">
      <c r="A24">
        <v>11.5</v>
      </c>
      <c r="B24" s="4">
        <v>311.8</v>
      </c>
      <c r="C24" s="4">
        <v>367.43636363636364</v>
      </c>
      <c r="D24" s="4">
        <v>316.55555555555554</v>
      </c>
      <c r="E24" s="4">
        <v>204.91111111111113</v>
      </c>
      <c r="F24" s="4">
        <v>460.71111111111117</v>
      </c>
      <c r="G24" s="4">
        <v>365.20000000000005</v>
      </c>
      <c r="H24" s="4">
        <v>255.8</v>
      </c>
      <c r="I24" s="4">
        <v>445.42222222222227</v>
      </c>
      <c r="J24" s="4">
        <v>243.66666666666671</v>
      </c>
      <c r="K24" s="4">
        <v>853.79999999999984</v>
      </c>
      <c r="L24" s="4">
        <v>234.06666666666669</v>
      </c>
      <c r="M24" s="4">
        <v>227.15555555555557</v>
      </c>
      <c r="N24" s="4">
        <v>644.19999999999993</v>
      </c>
      <c r="O24" s="4">
        <v>510.34545454545452</v>
      </c>
      <c r="P24" s="4">
        <v>681.29090909090905</v>
      </c>
      <c r="Q24" s="4">
        <v>659.4</v>
      </c>
      <c r="R24" s="4">
        <v>390.71111111111111</v>
      </c>
      <c r="S24" s="4">
        <v>192.17777777777781</v>
      </c>
      <c r="T24" s="4">
        <v>615.44444444444446</v>
      </c>
      <c r="U24" s="4">
        <v>382.20000000000005</v>
      </c>
      <c r="V24" s="4">
        <v>463.75555555555559</v>
      </c>
      <c r="W24" s="4">
        <v>454.95555555555558</v>
      </c>
      <c r="X24" s="4">
        <v>766.71111111111111</v>
      </c>
      <c r="Y24" s="4">
        <v>1042.9111111111113</v>
      </c>
      <c r="Z24" s="4">
        <v>506.0222222222223</v>
      </c>
      <c r="AA24" s="4">
        <v>290.72500000000002</v>
      </c>
      <c r="AB24" s="4">
        <v>1346.2909090909091</v>
      </c>
      <c r="AC24" s="4">
        <v>807.89090909090896</v>
      </c>
      <c r="AD24" s="4">
        <v>1232.4000000000001</v>
      </c>
      <c r="AE24" s="4">
        <v>400.53333333333342</v>
      </c>
    </row>
    <row r="25" spans="1:31" x14ac:dyDescent="0.25">
      <c r="A25">
        <v>12</v>
      </c>
      <c r="B25" s="4">
        <v>314.37777777777779</v>
      </c>
      <c r="C25" s="4">
        <v>375.76363636363629</v>
      </c>
      <c r="D25" s="4">
        <v>319.33333333333331</v>
      </c>
      <c r="E25" s="4">
        <v>209.22222222222226</v>
      </c>
      <c r="F25" s="4">
        <v>465.48888888888894</v>
      </c>
      <c r="G25" s="4">
        <v>368.73333333333341</v>
      </c>
      <c r="H25" s="4">
        <v>262.37777777777779</v>
      </c>
      <c r="I25" s="4">
        <v>459.40000000000003</v>
      </c>
      <c r="J25" s="4">
        <v>247.40000000000003</v>
      </c>
      <c r="K25" s="4">
        <v>877.59999999999991</v>
      </c>
      <c r="L25" s="4">
        <v>239.53333333333336</v>
      </c>
      <c r="M25" s="4">
        <v>233.73333333333338</v>
      </c>
      <c r="N25" s="4">
        <v>655.09090909090901</v>
      </c>
      <c r="O25" s="4">
        <v>522.5272727272727</v>
      </c>
      <c r="P25" s="4">
        <v>704.09090909090901</v>
      </c>
      <c r="Q25" s="4">
        <v>679.8</v>
      </c>
      <c r="R25" s="4">
        <v>396.84444444444449</v>
      </c>
      <c r="S25" s="4">
        <v>195.51111111111115</v>
      </c>
      <c r="T25" s="4">
        <v>627.97777777777776</v>
      </c>
      <c r="U25" s="4">
        <v>386.95555555555558</v>
      </c>
      <c r="V25" s="4">
        <v>472.5555555555556</v>
      </c>
      <c r="W25" s="4">
        <v>463.40000000000003</v>
      </c>
      <c r="X25" s="4">
        <v>781.22222222222229</v>
      </c>
      <c r="Y25" s="4">
        <v>1069.2444444444445</v>
      </c>
      <c r="Z25" s="4">
        <v>522.26666666666677</v>
      </c>
      <c r="AA25" s="4">
        <v>296.27499999999998</v>
      </c>
      <c r="AB25" s="4">
        <v>1370.090909090909</v>
      </c>
      <c r="AC25" s="4">
        <v>826.09090909090912</v>
      </c>
      <c r="AD25" s="4">
        <v>1270.8</v>
      </c>
      <c r="AE25" s="4">
        <v>410.44444444444446</v>
      </c>
    </row>
    <row r="26" spans="1:31" x14ac:dyDescent="0.25">
      <c r="A26">
        <v>12.5</v>
      </c>
      <c r="B26" s="4">
        <v>316.97777777777776</v>
      </c>
      <c r="C26" s="4">
        <v>383.0363636363636</v>
      </c>
      <c r="D26" s="4">
        <v>322.13333333333338</v>
      </c>
      <c r="E26" s="4">
        <v>213.53333333333336</v>
      </c>
      <c r="F26" s="4">
        <v>470.28888888888895</v>
      </c>
      <c r="G26" s="4">
        <v>372.31111111111113</v>
      </c>
      <c r="H26" s="4">
        <v>268.95555555555558</v>
      </c>
      <c r="I26" s="4">
        <v>473.40000000000003</v>
      </c>
      <c r="J26" s="4">
        <v>251.17777777777781</v>
      </c>
      <c r="K26" s="4">
        <v>901.39999999999986</v>
      </c>
      <c r="L26" s="4">
        <v>245.04444444444445</v>
      </c>
      <c r="M26" s="4">
        <v>240.31111111111113</v>
      </c>
      <c r="N26" s="4">
        <v>666</v>
      </c>
      <c r="O26" s="4">
        <v>534.90909090909088</v>
      </c>
      <c r="P26" s="4">
        <v>726.89090909090908</v>
      </c>
      <c r="Q26" s="4">
        <v>700.19999999999993</v>
      </c>
      <c r="R26" s="4">
        <v>402.91111111111115</v>
      </c>
      <c r="S26" s="4">
        <v>198.86666666666667</v>
      </c>
      <c r="T26" s="4">
        <v>640.53333333333342</v>
      </c>
      <c r="U26" s="4">
        <v>391.68888888888893</v>
      </c>
      <c r="V26" s="4">
        <v>481.35555555555561</v>
      </c>
      <c r="W26" s="4">
        <v>471.86666666666673</v>
      </c>
      <c r="X26" s="4">
        <v>795.73333333333335</v>
      </c>
      <c r="Y26" s="4">
        <v>1095.5777777777778</v>
      </c>
      <c r="Z26" s="4">
        <v>538.53333333333342</v>
      </c>
      <c r="AA26" s="4">
        <v>301.82499999999999</v>
      </c>
      <c r="AB26" s="4">
        <v>1393.890909090909</v>
      </c>
      <c r="AC26" s="4">
        <v>844.29090909090905</v>
      </c>
      <c r="AD26" s="4">
        <v>1309.1999999999998</v>
      </c>
      <c r="AE26" s="4">
        <v>420.28888888888895</v>
      </c>
    </row>
    <row r="27" spans="1:31" x14ac:dyDescent="0.25">
      <c r="A27">
        <v>13</v>
      </c>
      <c r="B27" s="4">
        <v>319.5555555555556</v>
      </c>
      <c r="C27" s="4">
        <v>391.98181818181814</v>
      </c>
      <c r="D27" s="4">
        <v>324.93333333333334</v>
      </c>
      <c r="E27" s="4">
        <v>217.84444444444446</v>
      </c>
      <c r="F27" s="4">
        <v>475.06666666666672</v>
      </c>
      <c r="G27" s="4">
        <v>375.86666666666667</v>
      </c>
      <c r="H27" s="4">
        <v>275.51111111111112</v>
      </c>
      <c r="I27" s="4">
        <v>487.40000000000009</v>
      </c>
      <c r="J27" s="4">
        <v>254.95555555555558</v>
      </c>
      <c r="K27" s="4">
        <v>925.19999999999993</v>
      </c>
      <c r="L27" s="4">
        <v>250.53333333333336</v>
      </c>
      <c r="M27" s="4">
        <v>246.8666666666667</v>
      </c>
      <c r="N27" s="4">
        <v>676.89090909090908</v>
      </c>
      <c r="O27" s="4">
        <v>547.4909090909091</v>
      </c>
      <c r="P27" s="4">
        <v>749.69090909090903</v>
      </c>
      <c r="Q27" s="4">
        <v>720.59999999999991</v>
      </c>
      <c r="R27" s="4">
        <v>408.97777777777782</v>
      </c>
      <c r="S27" s="4">
        <v>202.20000000000002</v>
      </c>
      <c r="T27" s="4">
        <v>653.06666666666672</v>
      </c>
      <c r="U27" s="4">
        <v>396.42222222222222</v>
      </c>
      <c r="V27" s="4">
        <v>490.1111111111112</v>
      </c>
      <c r="W27" s="4">
        <v>480.31111111111113</v>
      </c>
      <c r="X27" s="4">
        <v>810.24444444444453</v>
      </c>
      <c r="Y27" s="4">
        <v>1121.9111111111113</v>
      </c>
      <c r="Z27" s="4">
        <v>554.80000000000007</v>
      </c>
      <c r="AA27" s="4">
        <v>307.42499999999995</v>
      </c>
      <c r="AB27" s="4">
        <v>1417.6909090909089</v>
      </c>
      <c r="AC27" s="4">
        <v>862.49090909090899</v>
      </c>
      <c r="AD27" s="4">
        <v>1347.6</v>
      </c>
      <c r="AE27" s="4">
        <v>430.17777777777786</v>
      </c>
    </row>
    <row r="28" spans="1:31" x14ac:dyDescent="0.25">
      <c r="A28">
        <v>13.5</v>
      </c>
      <c r="B28" s="4">
        <v>322.13333333333338</v>
      </c>
      <c r="C28" s="4">
        <v>400.12727272727267</v>
      </c>
      <c r="D28" s="4">
        <v>327.71111111111117</v>
      </c>
      <c r="E28" s="4">
        <v>222.13333333333335</v>
      </c>
      <c r="F28" s="4">
        <v>479.84444444444449</v>
      </c>
      <c r="G28" s="4">
        <v>379.40000000000003</v>
      </c>
      <c r="H28" s="4">
        <v>282.06666666666672</v>
      </c>
      <c r="I28" s="4">
        <v>501.42222222222222</v>
      </c>
      <c r="J28" s="4">
        <v>258.71111111111117</v>
      </c>
      <c r="K28" s="4">
        <v>949</v>
      </c>
      <c r="L28" s="4">
        <v>256.04444444444448</v>
      </c>
      <c r="M28" s="4">
        <v>253.44444444444446</v>
      </c>
      <c r="N28" s="4">
        <v>687.8</v>
      </c>
      <c r="O28" s="4">
        <v>560.0545454545454</v>
      </c>
      <c r="P28" s="4">
        <v>772.49090909090899</v>
      </c>
      <c r="Q28" s="4">
        <v>741</v>
      </c>
      <c r="R28" s="4">
        <v>415.06666666666672</v>
      </c>
      <c r="S28" s="4">
        <v>205.53333333333333</v>
      </c>
      <c r="T28" s="4">
        <v>665.62222222222226</v>
      </c>
      <c r="U28" s="4">
        <v>401.17777777777781</v>
      </c>
      <c r="V28" s="4">
        <v>498.91111111111115</v>
      </c>
      <c r="W28" s="4">
        <v>488.75555555555559</v>
      </c>
      <c r="X28" s="4">
        <v>824.73333333333335</v>
      </c>
      <c r="Y28" s="4">
        <v>1148.2222222222224</v>
      </c>
      <c r="Z28" s="4">
        <v>571.04444444444459</v>
      </c>
      <c r="AA28" s="4">
        <v>313</v>
      </c>
      <c r="AB28" s="4">
        <v>1441.4909090909091</v>
      </c>
      <c r="AC28" s="4">
        <v>880.69090909090903</v>
      </c>
      <c r="AD28" s="4">
        <v>1385.9999999999998</v>
      </c>
      <c r="AE28" s="4">
        <v>440.02222222222224</v>
      </c>
    </row>
    <row r="29" spans="1:31" x14ac:dyDescent="0.25">
      <c r="A29">
        <v>14</v>
      </c>
      <c r="B29" s="4">
        <v>324.73333333333335</v>
      </c>
      <c r="C29" s="4">
        <v>422.85454545454542</v>
      </c>
      <c r="D29" s="4">
        <v>330.51111111111112</v>
      </c>
      <c r="E29" s="4">
        <v>226.44444444444449</v>
      </c>
      <c r="F29" s="4">
        <v>484.62222222222232</v>
      </c>
      <c r="G29" s="4">
        <v>382.95555555555563</v>
      </c>
      <c r="H29" s="4">
        <v>288.64444444444445</v>
      </c>
      <c r="I29" s="4">
        <v>515.37777777777785</v>
      </c>
      <c r="J29" s="4">
        <v>262.51111111111112</v>
      </c>
      <c r="K29" s="4">
        <v>972.79999999999984</v>
      </c>
      <c r="L29" s="4">
        <v>261.53333333333336</v>
      </c>
      <c r="M29" s="4">
        <v>260</v>
      </c>
      <c r="N29" s="4">
        <v>698.69090909090903</v>
      </c>
      <c r="O29" s="4">
        <v>572.58181818181822</v>
      </c>
      <c r="P29" s="4">
        <v>795.29090909090905</v>
      </c>
      <c r="Q29" s="4">
        <v>761.39999999999986</v>
      </c>
      <c r="R29" s="4">
        <v>421.15555555555562</v>
      </c>
      <c r="S29" s="4">
        <v>208.86666666666667</v>
      </c>
      <c r="T29" s="4">
        <v>678.17777777777781</v>
      </c>
      <c r="U29" s="4">
        <v>405.88888888888891</v>
      </c>
      <c r="V29" s="4">
        <v>507.71111111111117</v>
      </c>
      <c r="W29" s="4">
        <v>497.20000000000005</v>
      </c>
      <c r="X29" s="4">
        <v>839.24444444444464</v>
      </c>
      <c r="Y29" s="4">
        <v>1174.5555555555557</v>
      </c>
      <c r="Z29" s="4">
        <v>587.31111111111125</v>
      </c>
      <c r="AA29" s="4">
        <v>318.55</v>
      </c>
      <c r="AB29" s="4">
        <v>1465.2909090909088</v>
      </c>
      <c r="AC29" s="4">
        <v>898.89090909090896</v>
      </c>
      <c r="AD29" s="4">
        <v>1424.3999999999999</v>
      </c>
      <c r="AE29" s="4">
        <v>449.91111111111115</v>
      </c>
    </row>
    <row r="30" spans="1:31" x14ac:dyDescent="0.25">
      <c r="A30">
        <v>14.5</v>
      </c>
      <c r="B30" s="4">
        <v>327.28888888888895</v>
      </c>
      <c r="C30" s="4">
        <v>425.12727272727267</v>
      </c>
      <c r="D30" s="4">
        <v>333.33333333333337</v>
      </c>
      <c r="E30" s="4">
        <v>230.75555555555559</v>
      </c>
      <c r="F30" s="4">
        <v>489.40000000000003</v>
      </c>
      <c r="G30" s="4">
        <v>386.51111111111118</v>
      </c>
      <c r="H30" s="4">
        <v>295.22222222222223</v>
      </c>
      <c r="I30" s="4">
        <v>529.4</v>
      </c>
      <c r="J30" s="4">
        <v>266.26666666666665</v>
      </c>
      <c r="K30" s="4">
        <v>996.59999999999991</v>
      </c>
      <c r="L30" s="4">
        <v>267.00000000000006</v>
      </c>
      <c r="M30" s="4">
        <v>266.60000000000002</v>
      </c>
      <c r="N30" s="4">
        <v>709.59999999999991</v>
      </c>
      <c r="O30" s="4">
        <v>585.14545454545441</v>
      </c>
      <c r="P30" s="4">
        <v>818.09090909090901</v>
      </c>
      <c r="Q30" s="4">
        <v>781.8</v>
      </c>
      <c r="R30" s="4">
        <v>427.24444444444447</v>
      </c>
      <c r="S30" s="4">
        <v>212.20000000000002</v>
      </c>
      <c r="T30" s="4">
        <v>690.73333333333335</v>
      </c>
      <c r="U30" s="4">
        <v>410.64444444444445</v>
      </c>
      <c r="V30" s="4">
        <v>516.4666666666667</v>
      </c>
      <c r="W30" s="4">
        <v>505.66666666666674</v>
      </c>
      <c r="X30" s="4">
        <v>853.73333333333346</v>
      </c>
      <c r="Y30" s="4">
        <v>1200.8888888888889</v>
      </c>
      <c r="Z30" s="4">
        <v>603.55555555555566</v>
      </c>
      <c r="AA30" s="4">
        <v>324.09999999999997</v>
      </c>
      <c r="AB30" s="4">
        <v>1489.090909090909</v>
      </c>
      <c r="AC30" s="4">
        <v>917.09090909090901</v>
      </c>
      <c r="AD30" s="4">
        <v>1462.7999999999997</v>
      </c>
      <c r="AE30" s="4">
        <v>459.77777777777783</v>
      </c>
    </row>
    <row r="31" spans="1:31" x14ac:dyDescent="0.25">
      <c r="A31">
        <v>15</v>
      </c>
      <c r="B31" s="4">
        <v>329.88888888888891</v>
      </c>
      <c r="C31" s="4">
        <v>427.89090909090908</v>
      </c>
      <c r="D31" s="4">
        <v>336.13333333333333</v>
      </c>
      <c r="E31" s="4">
        <v>235.04444444444445</v>
      </c>
      <c r="F31" s="4">
        <v>494.20000000000005</v>
      </c>
      <c r="G31" s="4">
        <v>390.06666666666672</v>
      </c>
      <c r="H31" s="4">
        <v>301.82222222222225</v>
      </c>
      <c r="I31" s="4">
        <v>543.40000000000009</v>
      </c>
      <c r="J31" s="4">
        <v>270.02222222222224</v>
      </c>
      <c r="K31" s="4">
        <v>1020.4</v>
      </c>
      <c r="L31" s="4">
        <v>272.48888888888894</v>
      </c>
      <c r="M31" s="4">
        <v>273.15555555555557</v>
      </c>
      <c r="N31" s="4">
        <v>720.49090909090899</v>
      </c>
      <c r="O31" s="4">
        <v>610.30909090909086</v>
      </c>
      <c r="P31" s="4">
        <v>840.89090909090908</v>
      </c>
      <c r="Q31" s="4">
        <v>802.19999999999993</v>
      </c>
      <c r="R31" s="4">
        <v>433.31111111111119</v>
      </c>
      <c r="S31" s="4">
        <v>215.55555555555557</v>
      </c>
      <c r="T31" s="4">
        <v>703.26666666666677</v>
      </c>
      <c r="U31" s="4">
        <v>415.35555555555561</v>
      </c>
      <c r="V31" s="4">
        <v>525.26666666666677</v>
      </c>
      <c r="W31" s="4">
        <v>514.1111111111112</v>
      </c>
      <c r="X31" s="4">
        <v>868.22222222222229</v>
      </c>
      <c r="Y31" s="4">
        <v>1227.2</v>
      </c>
      <c r="Z31" s="4">
        <v>619.80000000000007</v>
      </c>
      <c r="AA31" s="4">
        <v>329.7</v>
      </c>
      <c r="AB31" s="4">
        <v>1512.890909090909</v>
      </c>
      <c r="AC31" s="4">
        <v>935.29090909090894</v>
      </c>
      <c r="AD31" s="4">
        <v>1501.1999999999998</v>
      </c>
      <c r="AE31" s="4">
        <v>469.66666666666669</v>
      </c>
    </row>
    <row r="32" spans="1:31" x14ac:dyDescent="0.25">
      <c r="A32">
        <v>15.5</v>
      </c>
      <c r="B32" s="4">
        <v>332.48888888888894</v>
      </c>
      <c r="C32" s="4">
        <v>428.09090909090901</v>
      </c>
      <c r="D32" s="4">
        <v>338.9111111111111</v>
      </c>
      <c r="E32" s="4">
        <v>239.35555555555555</v>
      </c>
      <c r="F32" s="4">
        <v>498.95555555555563</v>
      </c>
      <c r="G32" s="4">
        <v>393.62222222222226</v>
      </c>
      <c r="H32" s="4">
        <v>308.33333333333337</v>
      </c>
      <c r="I32" s="4">
        <v>557.37777777777785</v>
      </c>
      <c r="J32" s="4">
        <v>273.8</v>
      </c>
      <c r="K32" s="4">
        <v>1044.1999999999998</v>
      </c>
      <c r="L32" s="4">
        <v>277.97777777777782</v>
      </c>
      <c r="M32" s="4">
        <v>279.68888888888893</v>
      </c>
      <c r="N32" s="4">
        <v>731.39999999999986</v>
      </c>
      <c r="O32" s="4">
        <v>622.87272727272716</v>
      </c>
      <c r="P32" s="4">
        <v>863.69090909090892</v>
      </c>
      <c r="Q32" s="4">
        <v>822.59999999999991</v>
      </c>
      <c r="R32" s="4">
        <v>439.40000000000003</v>
      </c>
      <c r="S32" s="4">
        <v>218.86666666666667</v>
      </c>
      <c r="T32" s="4">
        <v>715.80000000000007</v>
      </c>
      <c r="U32" s="4">
        <v>420.13333333333338</v>
      </c>
      <c r="V32" s="4">
        <v>534.08888888888896</v>
      </c>
      <c r="W32" s="4">
        <v>522.55555555555566</v>
      </c>
      <c r="X32" s="4">
        <v>882.7555555555557</v>
      </c>
      <c r="Y32" s="4">
        <v>1253.5333333333335</v>
      </c>
      <c r="Z32" s="4">
        <v>636.04444444444459</v>
      </c>
      <c r="AA32" s="4">
        <v>335.27500000000003</v>
      </c>
      <c r="AB32" s="4">
        <v>1536.6909090909089</v>
      </c>
      <c r="AC32" s="4">
        <v>953.49090909090899</v>
      </c>
      <c r="AD32" s="4">
        <v>1539.6</v>
      </c>
      <c r="AE32" s="4">
        <v>479.51111111111118</v>
      </c>
    </row>
    <row r="33" spans="1:31" x14ac:dyDescent="0.25">
      <c r="A33">
        <v>16</v>
      </c>
      <c r="B33" s="4">
        <v>335.04444444444448</v>
      </c>
      <c r="C33" s="4">
        <v>428.30909090909086</v>
      </c>
      <c r="D33" s="4">
        <v>341.73333333333335</v>
      </c>
      <c r="E33" s="4">
        <v>243.64444444444447</v>
      </c>
      <c r="F33" s="4">
        <v>503.73333333333341</v>
      </c>
      <c r="G33" s="4">
        <v>397.17777777777781</v>
      </c>
      <c r="H33" s="4">
        <v>314.91111111111115</v>
      </c>
      <c r="I33" s="4">
        <v>571.40000000000009</v>
      </c>
      <c r="J33" s="4">
        <v>277.5555555555556</v>
      </c>
      <c r="K33" s="4">
        <v>1067.9999999999998</v>
      </c>
      <c r="L33" s="4">
        <v>283.4666666666667</v>
      </c>
      <c r="M33" s="4">
        <v>286.26666666666665</v>
      </c>
      <c r="N33" s="4">
        <v>742.29090909090905</v>
      </c>
      <c r="O33" s="4">
        <v>635.47272727272718</v>
      </c>
      <c r="P33" s="4">
        <v>886.49090909090899</v>
      </c>
      <c r="Q33" s="4">
        <v>842.99999999999989</v>
      </c>
      <c r="R33" s="4">
        <v>445.48888888888894</v>
      </c>
      <c r="S33" s="4">
        <v>222.22222222222226</v>
      </c>
      <c r="T33" s="4">
        <v>728.33333333333337</v>
      </c>
      <c r="U33" s="4">
        <v>424.84444444444449</v>
      </c>
      <c r="V33" s="4">
        <v>542.84444444444455</v>
      </c>
      <c r="W33" s="4">
        <v>531.02222222222224</v>
      </c>
      <c r="X33" s="4">
        <v>897.24444444444453</v>
      </c>
      <c r="Y33" s="4">
        <v>1279.866666666667</v>
      </c>
      <c r="Z33" s="4">
        <v>652.31111111111125</v>
      </c>
      <c r="AA33" s="4">
        <v>340.82499999999999</v>
      </c>
      <c r="AB33" s="4">
        <v>1560.4909090909089</v>
      </c>
      <c r="AC33" s="4">
        <v>971.69090909090892</v>
      </c>
      <c r="AD33" s="4">
        <v>1577.9999999999998</v>
      </c>
      <c r="AE33" s="4">
        <v>489.40000000000003</v>
      </c>
    </row>
    <row r="34" spans="1:31" x14ac:dyDescent="0.25">
      <c r="A34">
        <v>16.5</v>
      </c>
      <c r="B34" s="4">
        <v>337.64444444444445</v>
      </c>
      <c r="C34" s="4">
        <v>429.98181818181814</v>
      </c>
      <c r="D34" s="4">
        <v>344.53333333333336</v>
      </c>
      <c r="E34" s="4">
        <v>247.93333333333334</v>
      </c>
      <c r="F34" s="4">
        <v>508.53333333333342</v>
      </c>
      <c r="G34" s="4">
        <v>400.73333333333341</v>
      </c>
      <c r="H34" s="4">
        <v>321.48888888888888</v>
      </c>
      <c r="I34" s="4">
        <v>585.37777777777785</v>
      </c>
      <c r="J34" s="4">
        <v>281.33333333333337</v>
      </c>
      <c r="K34" s="4">
        <v>1091.8</v>
      </c>
      <c r="L34" s="4">
        <v>288.97777777777782</v>
      </c>
      <c r="M34" s="4">
        <v>292.84444444444449</v>
      </c>
      <c r="N34" s="4">
        <v>753.19999999999993</v>
      </c>
      <c r="O34" s="4">
        <v>648.0363636363636</v>
      </c>
      <c r="P34" s="4">
        <v>909.29090909090905</v>
      </c>
      <c r="Q34" s="4">
        <v>863.4</v>
      </c>
      <c r="R34" s="4">
        <v>451.5555555555556</v>
      </c>
      <c r="S34" s="4">
        <v>225.57777777777781</v>
      </c>
      <c r="T34" s="4">
        <v>740.91111111111127</v>
      </c>
      <c r="U34" s="4">
        <v>429.57777777777784</v>
      </c>
      <c r="V34" s="4">
        <v>551.6444444444445</v>
      </c>
      <c r="W34" s="4">
        <v>539.4666666666667</v>
      </c>
      <c r="X34" s="4">
        <v>911.73333333333335</v>
      </c>
      <c r="Y34" s="4">
        <v>1306.1777777777779</v>
      </c>
      <c r="Z34" s="4">
        <v>668.5777777777779</v>
      </c>
      <c r="AA34" s="4">
        <v>346.4</v>
      </c>
      <c r="AB34" s="4">
        <v>1584.2909090909091</v>
      </c>
      <c r="AC34" s="4">
        <v>989.89090909090908</v>
      </c>
      <c r="AD34" s="4">
        <v>1616.3999999999999</v>
      </c>
      <c r="AE34" s="4">
        <v>499.24444444444447</v>
      </c>
    </row>
    <row r="35" spans="1:31" x14ac:dyDescent="0.25">
      <c r="A35">
        <v>17</v>
      </c>
      <c r="B35" s="4">
        <v>340.22222222222223</v>
      </c>
      <c r="C35" s="4">
        <v>463.32727272727271</v>
      </c>
      <c r="D35" s="4">
        <v>347.33333333333337</v>
      </c>
      <c r="E35" s="4">
        <v>252.22222222222226</v>
      </c>
      <c r="F35" s="4">
        <v>513.28888888888889</v>
      </c>
      <c r="G35" s="4">
        <v>404.28888888888895</v>
      </c>
      <c r="H35" s="4">
        <v>328.06666666666666</v>
      </c>
      <c r="I35" s="4">
        <v>599.37777777777785</v>
      </c>
      <c r="J35" s="4">
        <v>285.11111111111114</v>
      </c>
      <c r="K35" s="4">
        <v>1115.5999999999999</v>
      </c>
      <c r="L35" s="4">
        <v>294.44444444444446</v>
      </c>
      <c r="M35" s="4">
        <v>299.42222222222227</v>
      </c>
      <c r="N35" s="4">
        <v>764.09090909090901</v>
      </c>
      <c r="O35" s="4">
        <v>660.5454545454545</v>
      </c>
      <c r="P35" s="4">
        <v>932.09090909090901</v>
      </c>
      <c r="Q35" s="4">
        <v>883.79999999999984</v>
      </c>
      <c r="R35" s="4">
        <v>457.66666666666669</v>
      </c>
      <c r="S35" s="4">
        <v>228.88888888888891</v>
      </c>
      <c r="T35" s="4">
        <v>753.44444444444457</v>
      </c>
      <c r="U35" s="4">
        <v>434.31111111111113</v>
      </c>
      <c r="V35" s="4">
        <v>560.42222222222222</v>
      </c>
      <c r="W35" s="4">
        <v>547.91111111111115</v>
      </c>
      <c r="X35" s="4">
        <v>926.22222222222229</v>
      </c>
      <c r="Y35" s="4">
        <v>1332.5111111111112</v>
      </c>
      <c r="Z35" s="4">
        <v>684.82222222222231</v>
      </c>
      <c r="AA35" s="4">
        <v>351.97499999999997</v>
      </c>
      <c r="AB35" s="4">
        <v>1608.090909090909</v>
      </c>
      <c r="AC35" s="4">
        <v>1008.0909090909091</v>
      </c>
      <c r="AD35" s="4">
        <v>1654.8</v>
      </c>
      <c r="AE35" s="4">
        <v>509.13333333333344</v>
      </c>
    </row>
    <row r="36" spans="1:31" x14ac:dyDescent="0.25">
      <c r="A36">
        <v>17.5</v>
      </c>
      <c r="B36" s="4">
        <v>342.82222222222225</v>
      </c>
      <c r="C36" s="4">
        <v>469.30909090909086</v>
      </c>
      <c r="D36" s="4">
        <v>350.13333333333338</v>
      </c>
      <c r="E36" s="4">
        <v>256.53333333333336</v>
      </c>
      <c r="F36" s="4">
        <v>518.08888888888896</v>
      </c>
      <c r="G36" s="4">
        <v>407.84444444444449</v>
      </c>
      <c r="H36" s="4">
        <v>334.6</v>
      </c>
      <c r="I36" s="4">
        <v>613.37777777777785</v>
      </c>
      <c r="J36" s="4">
        <v>288.86666666666673</v>
      </c>
      <c r="K36" s="4">
        <v>1139.3999999999999</v>
      </c>
      <c r="L36" s="4">
        <v>299.95555555555558</v>
      </c>
      <c r="M36" s="4">
        <v>305.97777777777782</v>
      </c>
      <c r="N36" s="4">
        <v>774.99999999999989</v>
      </c>
      <c r="O36" s="4">
        <v>673.23636363636354</v>
      </c>
      <c r="P36" s="4">
        <v>954.89090909090908</v>
      </c>
      <c r="Q36" s="4">
        <v>904.19999999999993</v>
      </c>
      <c r="R36" s="4">
        <v>463.73333333333341</v>
      </c>
      <c r="S36" s="4">
        <v>232.22222222222226</v>
      </c>
      <c r="T36" s="4">
        <v>766</v>
      </c>
      <c r="U36" s="4">
        <v>439.06666666666672</v>
      </c>
      <c r="V36" s="4">
        <v>569.22222222222217</v>
      </c>
      <c r="W36" s="4">
        <v>556.35555555555561</v>
      </c>
      <c r="X36" s="4">
        <v>940.73333333333335</v>
      </c>
      <c r="Y36" s="4">
        <v>1358.8444444444447</v>
      </c>
      <c r="Z36" s="4">
        <v>701.06666666666672</v>
      </c>
      <c r="AA36" s="4">
        <v>357.55</v>
      </c>
      <c r="AB36" s="4">
        <v>1631.890909090909</v>
      </c>
      <c r="AC36" s="4">
        <v>1026.2909090909091</v>
      </c>
      <c r="AD36" s="4">
        <v>1693.1999999999998</v>
      </c>
      <c r="AE36" s="4">
        <v>518.97777777777776</v>
      </c>
    </row>
    <row r="37" spans="1:31" x14ac:dyDescent="0.25">
      <c r="A37">
        <v>18</v>
      </c>
      <c r="B37" s="4">
        <v>345.37777777777779</v>
      </c>
      <c r="C37" s="4">
        <v>471.65454545454548</v>
      </c>
      <c r="D37" s="4">
        <v>352.93333333333334</v>
      </c>
      <c r="E37" s="4">
        <v>260.84444444444443</v>
      </c>
      <c r="F37" s="4">
        <v>522.84444444444455</v>
      </c>
      <c r="G37" s="4">
        <v>411.40000000000003</v>
      </c>
      <c r="H37" s="4">
        <v>341.17777777777781</v>
      </c>
      <c r="I37" s="4">
        <v>627.37777777777785</v>
      </c>
      <c r="J37" s="4">
        <v>292.62222222222226</v>
      </c>
      <c r="K37" s="4">
        <v>1163.1999999999998</v>
      </c>
      <c r="L37" s="4">
        <v>305.4666666666667</v>
      </c>
      <c r="M37" s="4">
        <v>312.53333333333336</v>
      </c>
      <c r="N37" s="4">
        <v>785.89090909090908</v>
      </c>
      <c r="O37" s="4">
        <v>685.81818181818176</v>
      </c>
      <c r="P37" s="4">
        <v>977.69090909090903</v>
      </c>
      <c r="Q37" s="4">
        <v>924.59999999999991</v>
      </c>
      <c r="R37" s="4">
        <v>469.84444444444449</v>
      </c>
      <c r="S37" s="4">
        <v>235.55555555555557</v>
      </c>
      <c r="T37" s="4">
        <v>778.5333333333333</v>
      </c>
      <c r="U37" s="4">
        <v>443.80000000000007</v>
      </c>
      <c r="V37" s="4">
        <v>578.00000000000011</v>
      </c>
      <c r="W37" s="4">
        <v>564.82222222222219</v>
      </c>
      <c r="X37" s="4">
        <v>955.24444444444453</v>
      </c>
      <c r="Y37" s="4">
        <v>1385.1777777777779</v>
      </c>
      <c r="Z37" s="4">
        <v>717.33333333333348</v>
      </c>
      <c r="AA37" s="4">
        <v>363.125</v>
      </c>
      <c r="AB37" s="4">
        <v>1655.6909090909089</v>
      </c>
      <c r="AC37" s="4">
        <v>1044.4909090909091</v>
      </c>
      <c r="AD37" s="4">
        <v>1731.6</v>
      </c>
      <c r="AE37" s="4">
        <v>528.86666666666679</v>
      </c>
    </row>
    <row r="38" spans="1:31" x14ac:dyDescent="0.25">
      <c r="A38">
        <v>18.5</v>
      </c>
      <c r="B38" s="4">
        <v>347.97777777777782</v>
      </c>
      <c r="C38" s="4">
        <v>471.89090909090908</v>
      </c>
      <c r="D38" s="4">
        <v>355.71111111111111</v>
      </c>
      <c r="E38" s="4">
        <v>265.15555555555557</v>
      </c>
      <c r="F38" s="4">
        <v>527.6444444444445</v>
      </c>
      <c r="G38" s="4">
        <v>414.93333333333339</v>
      </c>
      <c r="H38" s="4">
        <v>347.75555555555559</v>
      </c>
      <c r="I38" s="4">
        <v>641.35555555555561</v>
      </c>
      <c r="J38" s="4">
        <v>296.40000000000003</v>
      </c>
      <c r="K38" s="4">
        <v>1187</v>
      </c>
      <c r="L38" s="4">
        <v>310.95555555555558</v>
      </c>
      <c r="M38" s="4">
        <v>319.11111111111114</v>
      </c>
      <c r="N38" s="4">
        <v>796.8</v>
      </c>
      <c r="O38" s="4">
        <v>698.21818181818173</v>
      </c>
      <c r="P38" s="4">
        <v>1000.490909090909</v>
      </c>
      <c r="Q38" s="4">
        <v>944.99999999999989</v>
      </c>
      <c r="R38" s="4">
        <v>475.91111111111115</v>
      </c>
      <c r="S38" s="4">
        <v>238.91111111111115</v>
      </c>
      <c r="T38" s="4">
        <v>791.06666666666683</v>
      </c>
      <c r="U38" s="4">
        <v>448.53333333333336</v>
      </c>
      <c r="V38" s="4">
        <v>586.80000000000007</v>
      </c>
      <c r="W38" s="4">
        <v>573.26666666666677</v>
      </c>
      <c r="X38" s="4">
        <v>969.73333333333346</v>
      </c>
      <c r="Y38" s="4">
        <v>1411.4888888888891</v>
      </c>
      <c r="Z38" s="4">
        <v>733.55555555555566</v>
      </c>
      <c r="AA38" s="4">
        <v>368.67499999999995</v>
      </c>
      <c r="AB38" s="4">
        <v>1679.4909090909091</v>
      </c>
      <c r="AC38" s="4">
        <v>1062.6909090909091</v>
      </c>
      <c r="AD38" s="4">
        <v>1769.9999999999998</v>
      </c>
      <c r="AE38" s="4">
        <v>538.73333333333335</v>
      </c>
    </row>
    <row r="39" spans="1:31" x14ac:dyDescent="0.25">
      <c r="A39">
        <v>19</v>
      </c>
      <c r="B39" s="4">
        <v>350.5555555555556</v>
      </c>
      <c r="C39" s="4">
        <v>474.4909090909091</v>
      </c>
      <c r="D39" s="4">
        <v>358.51111111111118</v>
      </c>
      <c r="E39" s="4">
        <v>269.44444444444446</v>
      </c>
      <c r="F39" s="4">
        <v>532.42222222222233</v>
      </c>
      <c r="G39" s="4">
        <v>418.4666666666667</v>
      </c>
      <c r="H39" s="4">
        <v>354.33333333333337</v>
      </c>
      <c r="I39" s="4">
        <v>655.35555555555572</v>
      </c>
      <c r="J39" s="4">
        <v>300.15555555555557</v>
      </c>
      <c r="K39" s="4">
        <v>1210.8</v>
      </c>
      <c r="L39" s="4">
        <v>316.44444444444451</v>
      </c>
      <c r="M39" s="4">
        <v>325.68888888888893</v>
      </c>
      <c r="N39" s="4">
        <v>807.69090909090903</v>
      </c>
      <c r="O39" s="4">
        <v>710.90909090909088</v>
      </c>
      <c r="P39" s="4">
        <v>1023.2909090909089</v>
      </c>
      <c r="Q39" s="4">
        <v>965.4</v>
      </c>
      <c r="R39" s="4">
        <v>482.00000000000006</v>
      </c>
      <c r="S39" s="4">
        <v>242.26666666666668</v>
      </c>
      <c r="T39" s="4">
        <v>803.62222222222226</v>
      </c>
      <c r="U39" s="4">
        <v>453.26666666666671</v>
      </c>
      <c r="V39" s="4">
        <v>595.6</v>
      </c>
      <c r="W39" s="4">
        <v>581.71111111111111</v>
      </c>
      <c r="X39" s="4">
        <v>984.24444444444464</v>
      </c>
      <c r="Y39" s="4">
        <v>1437.8222222222223</v>
      </c>
      <c r="Z39" s="4">
        <v>749.82222222222231</v>
      </c>
      <c r="AA39" s="4">
        <v>374.27499999999998</v>
      </c>
      <c r="AB39" s="4">
        <v>1703.2909090909088</v>
      </c>
      <c r="AC39" s="4">
        <v>1080.890909090909</v>
      </c>
      <c r="AD39" s="4">
        <v>1808.3999999999999</v>
      </c>
      <c r="AE39" s="4">
        <v>548.62222222222226</v>
      </c>
    </row>
    <row r="40" spans="1:31" x14ac:dyDescent="0.25">
      <c r="A40">
        <v>19.5</v>
      </c>
      <c r="B40" s="4">
        <v>353.13333333333338</v>
      </c>
      <c r="C40" s="4">
        <v>526.20000000000005</v>
      </c>
      <c r="D40" s="4">
        <v>361.31111111111113</v>
      </c>
      <c r="E40" s="4">
        <v>273.75555555555559</v>
      </c>
      <c r="F40" s="4">
        <v>537.20000000000005</v>
      </c>
      <c r="G40" s="4">
        <v>422.06666666666672</v>
      </c>
      <c r="H40" s="4">
        <v>360.88888888888891</v>
      </c>
      <c r="I40" s="4">
        <v>669.35555555555561</v>
      </c>
      <c r="J40" s="4">
        <v>303.93333333333339</v>
      </c>
      <c r="K40" s="4">
        <v>1234.5999999999999</v>
      </c>
      <c r="L40" s="4">
        <v>321.91111111111115</v>
      </c>
      <c r="M40" s="4">
        <v>332.24444444444447</v>
      </c>
      <c r="N40" s="4">
        <v>818.6</v>
      </c>
      <c r="O40" s="4">
        <v>723.4909090909091</v>
      </c>
      <c r="P40" s="4">
        <v>1046.090909090909</v>
      </c>
      <c r="Q40" s="4">
        <v>985.80000000000007</v>
      </c>
      <c r="R40" s="4">
        <v>488.0888888888889</v>
      </c>
      <c r="S40" s="4">
        <v>245.57777777777781</v>
      </c>
      <c r="T40" s="4">
        <v>816.15555555555557</v>
      </c>
      <c r="U40" s="4">
        <v>458.0222222222223</v>
      </c>
      <c r="V40" s="4">
        <v>604.37777777777785</v>
      </c>
      <c r="W40" s="4">
        <v>590.15555555555557</v>
      </c>
      <c r="X40" s="4">
        <v>998.7555555555557</v>
      </c>
      <c r="Y40" s="4">
        <v>1464.1555555555558</v>
      </c>
      <c r="Z40" s="4">
        <v>766.08888888888896</v>
      </c>
      <c r="AA40" s="4">
        <v>379.84999999999997</v>
      </c>
      <c r="AB40" s="4">
        <v>1727.090909090909</v>
      </c>
      <c r="AC40" s="4">
        <v>1099.090909090909</v>
      </c>
      <c r="AD40" s="4">
        <v>1846.8</v>
      </c>
      <c r="AE40" s="4">
        <v>558.4666666666667</v>
      </c>
    </row>
    <row r="41" spans="1:31" x14ac:dyDescent="0.25">
      <c r="A41">
        <v>20</v>
      </c>
      <c r="B41" s="4">
        <v>355.71111111111111</v>
      </c>
      <c r="C41" s="4">
        <v>547.76363636363624</v>
      </c>
      <c r="D41" s="4">
        <v>364.13333333333338</v>
      </c>
      <c r="E41" s="4">
        <v>278.04444444444448</v>
      </c>
      <c r="F41" s="4">
        <v>541.97777777777776</v>
      </c>
      <c r="G41" s="4">
        <v>425.60000000000008</v>
      </c>
      <c r="H41" s="4">
        <v>367.44444444444446</v>
      </c>
      <c r="I41" s="4">
        <v>683.35555555555561</v>
      </c>
      <c r="J41" s="4">
        <v>307.71111111111117</v>
      </c>
      <c r="K41" s="4">
        <v>1258.3999999999999</v>
      </c>
      <c r="L41" s="4">
        <v>327.40000000000003</v>
      </c>
      <c r="M41" s="4">
        <v>338.84444444444443</v>
      </c>
      <c r="N41" s="4">
        <v>829.4909090909091</v>
      </c>
      <c r="O41" s="4">
        <v>748.69090909090903</v>
      </c>
      <c r="P41" s="4">
        <v>1068.890909090909</v>
      </c>
      <c r="Q41" s="4">
        <v>1006.1999999999998</v>
      </c>
      <c r="R41" s="4">
        <v>494.17777777777781</v>
      </c>
      <c r="S41" s="4">
        <v>248.93333333333334</v>
      </c>
      <c r="T41" s="4">
        <v>828.71111111111122</v>
      </c>
      <c r="U41" s="4">
        <v>462.73333333333335</v>
      </c>
      <c r="V41" s="4">
        <v>613.15555555555568</v>
      </c>
      <c r="W41" s="4">
        <v>598.6</v>
      </c>
      <c r="X41" s="4">
        <v>1013.2222222222223</v>
      </c>
      <c r="Y41" s="4">
        <v>1490.4666666666669</v>
      </c>
      <c r="Z41" s="4">
        <v>782.35555555555561</v>
      </c>
      <c r="AA41" s="4">
        <v>385.4</v>
      </c>
      <c r="AB41" s="4">
        <v>1750.890909090909</v>
      </c>
      <c r="AC41" s="4">
        <v>1117.2909090909091</v>
      </c>
      <c r="AD41" s="4">
        <v>1885.1999999999996</v>
      </c>
      <c r="AE41" s="4">
        <v>568.35555555555561</v>
      </c>
    </row>
    <row r="42" spans="1:31" x14ac:dyDescent="0.25">
      <c r="A42">
        <v>20.5</v>
      </c>
      <c r="B42" s="4">
        <v>358.31111111111119</v>
      </c>
      <c r="C42" s="4">
        <v>549.4</v>
      </c>
      <c r="D42" s="4">
        <v>366.91111111111115</v>
      </c>
      <c r="E42" s="4">
        <v>282.35555555555561</v>
      </c>
      <c r="F42" s="4">
        <v>546.77777777777783</v>
      </c>
      <c r="G42" s="4">
        <v>429.15555555555562</v>
      </c>
      <c r="H42" s="4">
        <v>374.02222222222224</v>
      </c>
      <c r="I42" s="4">
        <v>697.35555555555561</v>
      </c>
      <c r="J42" s="4">
        <v>311.4666666666667</v>
      </c>
      <c r="K42" s="4">
        <v>1276.8</v>
      </c>
      <c r="L42" s="4">
        <v>332.91111111111115</v>
      </c>
      <c r="M42" s="4">
        <v>345.37777777777779</v>
      </c>
      <c r="N42" s="4">
        <v>840.4</v>
      </c>
      <c r="O42" s="4">
        <v>761.14545454545453</v>
      </c>
      <c r="P42" s="4">
        <v>1087.8</v>
      </c>
      <c r="Q42" s="4">
        <v>1026.5999999999999</v>
      </c>
      <c r="R42" s="4">
        <v>500.26666666666671</v>
      </c>
      <c r="S42" s="4">
        <v>252.24444444444447</v>
      </c>
      <c r="T42" s="4">
        <v>841.24444444444453</v>
      </c>
      <c r="U42" s="4">
        <v>467.48888888888894</v>
      </c>
      <c r="V42" s="4">
        <v>621.95555555555563</v>
      </c>
      <c r="W42" s="4">
        <v>607.04444444444459</v>
      </c>
      <c r="X42" s="4">
        <v>1027.7555555555557</v>
      </c>
      <c r="Y42" s="4">
        <v>1516.6222222222225</v>
      </c>
      <c r="Z42" s="4">
        <v>798.60000000000014</v>
      </c>
      <c r="AA42" s="4">
        <v>390.97499999999997</v>
      </c>
      <c r="AB42" s="4">
        <v>1774.6909090909089</v>
      </c>
      <c r="AC42" s="4">
        <v>1135.4909090909089</v>
      </c>
      <c r="AD42" s="4">
        <v>1923.6</v>
      </c>
      <c r="AE42" s="4">
        <v>578.22222222222229</v>
      </c>
    </row>
    <row r="43" spans="1:31" x14ac:dyDescent="0.25">
      <c r="A43">
        <v>21</v>
      </c>
      <c r="B43" s="4">
        <v>361.42222222222222</v>
      </c>
      <c r="C43" s="4">
        <v>557.5454545454545</v>
      </c>
      <c r="D43" s="4">
        <v>369.28888888888895</v>
      </c>
      <c r="E43" s="4">
        <v>286.53333333333336</v>
      </c>
      <c r="F43" s="4">
        <v>551.53333333333342</v>
      </c>
      <c r="G43" s="4">
        <v>433.0222222222223</v>
      </c>
      <c r="H43" s="4">
        <v>379.53333333333336</v>
      </c>
      <c r="I43" s="4">
        <v>714.24444444444453</v>
      </c>
      <c r="J43" s="4">
        <v>314.37777777777779</v>
      </c>
      <c r="K43" s="4">
        <v>1276.8</v>
      </c>
      <c r="L43" s="4">
        <v>337.84444444444449</v>
      </c>
      <c r="M43" s="4">
        <v>349.4666666666667</v>
      </c>
      <c r="N43" s="4">
        <v>846.10909090909081</v>
      </c>
      <c r="O43" s="4">
        <v>773.83636363636356</v>
      </c>
      <c r="P43" s="4">
        <v>1087.8</v>
      </c>
      <c r="Q43" s="4">
        <v>1048.5999999999999</v>
      </c>
      <c r="R43" s="4">
        <v>504.75555555555559</v>
      </c>
      <c r="S43" s="4">
        <v>254.51111111111115</v>
      </c>
      <c r="T43" s="4">
        <v>853.6444444444445</v>
      </c>
      <c r="U43" s="4">
        <v>471.4666666666667</v>
      </c>
      <c r="V43" s="4">
        <v>629.82222222222231</v>
      </c>
      <c r="W43" s="4">
        <v>613.66666666666663</v>
      </c>
      <c r="X43" s="4">
        <v>1040.4888888888891</v>
      </c>
      <c r="Y43" s="4">
        <v>1542.7777777777778</v>
      </c>
      <c r="Z43" s="4">
        <v>817.53333333333342</v>
      </c>
      <c r="AA43" s="4">
        <v>395.22499999999997</v>
      </c>
      <c r="AB43" s="4">
        <v>1776.6</v>
      </c>
      <c r="AC43" s="4">
        <v>1219.909090909091</v>
      </c>
      <c r="AD43" s="4">
        <v>1929.7090909090905</v>
      </c>
      <c r="AE43" s="4">
        <v>587.82222222222219</v>
      </c>
    </row>
    <row r="44" spans="1:31" x14ac:dyDescent="0.25">
      <c r="A44">
        <v>21.5</v>
      </c>
      <c r="B44" s="4">
        <v>364.5555555555556</v>
      </c>
      <c r="C44" s="4">
        <v>574.0363636363636</v>
      </c>
      <c r="D44" s="4">
        <v>371.6444444444445</v>
      </c>
      <c r="E44" s="4">
        <v>290.68888888888893</v>
      </c>
      <c r="F44" s="4">
        <v>556.33333333333337</v>
      </c>
      <c r="G44" s="4">
        <v>436.93333333333339</v>
      </c>
      <c r="H44" s="4">
        <v>385.02222222222224</v>
      </c>
      <c r="I44" s="4">
        <v>731.13333333333344</v>
      </c>
      <c r="J44" s="4">
        <v>317.28888888888895</v>
      </c>
      <c r="K44" s="4">
        <v>1337.6</v>
      </c>
      <c r="L44" s="4">
        <v>342.82222222222225</v>
      </c>
      <c r="M44" s="4">
        <v>353.57777777777784</v>
      </c>
      <c r="N44" s="4">
        <v>886.39999999999986</v>
      </c>
      <c r="O44" s="4">
        <v>786.38181818181806</v>
      </c>
      <c r="P44" s="4">
        <v>1139.5999999999999</v>
      </c>
      <c r="Q44" s="4">
        <v>1070.5999999999999</v>
      </c>
      <c r="R44" s="4">
        <v>509.24444444444447</v>
      </c>
      <c r="S44" s="4">
        <v>256.77777777777777</v>
      </c>
      <c r="T44" s="4">
        <v>866.04444444444459</v>
      </c>
      <c r="U44" s="4">
        <v>475.44444444444446</v>
      </c>
      <c r="V44" s="4">
        <v>637.71111111111122</v>
      </c>
      <c r="W44" s="4">
        <v>620.33333333333337</v>
      </c>
      <c r="X44" s="4">
        <v>1053.2444444444445</v>
      </c>
      <c r="Y44" s="4">
        <v>1568.9333333333334</v>
      </c>
      <c r="Z44" s="4">
        <v>836.46666666666681</v>
      </c>
      <c r="AA44" s="4">
        <v>399.47499999999997</v>
      </c>
      <c r="AB44" s="4">
        <v>1861.1999999999998</v>
      </c>
      <c r="AC44" s="4">
        <v>1277.9999999999998</v>
      </c>
      <c r="AD44" s="4">
        <v>2021.6000000000001</v>
      </c>
      <c r="AE44" s="4">
        <v>597.42222222222222</v>
      </c>
    </row>
    <row r="45" spans="1:31" x14ac:dyDescent="0.25">
      <c r="A45">
        <v>22</v>
      </c>
      <c r="B45" s="4">
        <v>367.68888888888893</v>
      </c>
      <c r="C45" s="4">
        <v>575.67272727272723</v>
      </c>
      <c r="D45" s="4">
        <v>374.02222222222224</v>
      </c>
      <c r="E45" s="4">
        <v>294.86666666666667</v>
      </c>
      <c r="F45" s="4">
        <v>561.1111111111112</v>
      </c>
      <c r="G45" s="4">
        <v>440.77777777777783</v>
      </c>
      <c r="H45" s="4">
        <v>390.51111111111112</v>
      </c>
      <c r="I45" s="4">
        <v>748.06666666666672</v>
      </c>
      <c r="J45" s="4">
        <v>320.20000000000005</v>
      </c>
      <c r="K45" s="4">
        <v>1337.6</v>
      </c>
      <c r="L45" s="4">
        <v>347.75555555555559</v>
      </c>
      <c r="M45" s="4">
        <v>357.66666666666669</v>
      </c>
      <c r="N45" s="4">
        <v>886.39999999999986</v>
      </c>
      <c r="O45" s="4">
        <v>799.01818181818169</v>
      </c>
      <c r="P45" s="4">
        <v>1139.5999999999999</v>
      </c>
      <c r="Q45" s="4">
        <v>1092.5999999999999</v>
      </c>
      <c r="R45" s="4">
        <v>513.73333333333335</v>
      </c>
      <c r="S45" s="4">
        <v>259.04444444444448</v>
      </c>
      <c r="T45" s="4">
        <v>878.44444444444457</v>
      </c>
      <c r="U45" s="4">
        <v>479.42222222222227</v>
      </c>
      <c r="V45" s="4">
        <v>645.57777777777778</v>
      </c>
      <c r="W45" s="4">
        <v>626.97777777777776</v>
      </c>
      <c r="X45" s="4">
        <v>1065.9777777777779</v>
      </c>
      <c r="Y45" s="4">
        <v>1595.088888888889</v>
      </c>
      <c r="Z45" s="4">
        <v>855.40000000000009</v>
      </c>
      <c r="AA45" s="4">
        <v>403.72500000000002</v>
      </c>
      <c r="AB45" s="4">
        <v>1861.1999999999998</v>
      </c>
      <c r="AC45" s="4">
        <v>1277.9999999999998</v>
      </c>
      <c r="AD45" s="4">
        <v>2021.6000000000001</v>
      </c>
      <c r="AE45" s="4">
        <v>607.04444444444459</v>
      </c>
    </row>
    <row r="46" spans="1:31" x14ac:dyDescent="0.25">
      <c r="A46">
        <v>22.5</v>
      </c>
      <c r="B46" s="4">
        <v>370.80000000000007</v>
      </c>
      <c r="C46" s="4">
        <v>576.43636363636358</v>
      </c>
      <c r="D46" s="4">
        <v>376.40000000000003</v>
      </c>
      <c r="E46" s="4">
        <v>299.04444444444448</v>
      </c>
      <c r="F46" s="4">
        <v>565.86666666666667</v>
      </c>
      <c r="G46" s="4">
        <v>444.6444444444445</v>
      </c>
      <c r="H46" s="4">
        <v>395.97777777777782</v>
      </c>
      <c r="I46" s="4">
        <v>764.95555555555563</v>
      </c>
      <c r="J46" s="4">
        <v>323.0888888888889</v>
      </c>
      <c r="K46" s="4">
        <v>1398.3999999999999</v>
      </c>
      <c r="L46" s="4">
        <v>352.71111111111117</v>
      </c>
      <c r="M46" s="4">
        <v>361.75555555555559</v>
      </c>
      <c r="N46" s="4">
        <v>926.69090909090903</v>
      </c>
      <c r="O46" s="4">
        <v>811.56363636363631</v>
      </c>
      <c r="P46" s="4">
        <v>1191.3999999999999</v>
      </c>
      <c r="Q46" s="4">
        <v>1114.5999999999999</v>
      </c>
      <c r="R46" s="4">
        <v>518.26666666666677</v>
      </c>
      <c r="S46" s="4">
        <v>261.28888888888889</v>
      </c>
      <c r="T46" s="4">
        <v>890.82222222222231</v>
      </c>
      <c r="U46" s="4">
        <v>483.42222222222227</v>
      </c>
      <c r="V46" s="4">
        <v>653.4666666666667</v>
      </c>
      <c r="W46" s="4">
        <v>633.6444444444445</v>
      </c>
      <c r="X46" s="4">
        <v>1078.7333333333333</v>
      </c>
      <c r="Y46" s="4">
        <v>1621.2444444444445</v>
      </c>
      <c r="Z46" s="4">
        <v>874.33333333333337</v>
      </c>
      <c r="AA46" s="4">
        <v>407.95</v>
      </c>
      <c r="AB46" s="4">
        <v>1945.8</v>
      </c>
      <c r="AC46" s="4">
        <v>1336.090909090909</v>
      </c>
      <c r="AD46" s="4">
        <v>2113.4909090909091</v>
      </c>
      <c r="AE46" s="4">
        <v>616.6444444444445</v>
      </c>
    </row>
    <row r="47" spans="1:31" x14ac:dyDescent="0.25">
      <c r="A47">
        <v>23</v>
      </c>
      <c r="B47" s="4">
        <v>373.91111111111115</v>
      </c>
      <c r="C47" s="4">
        <v>591.36363636363626</v>
      </c>
      <c r="D47" s="4">
        <v>378.77777777777777</v>
      </c>
      <c r="E47" s="4">
        <v>303.20000000000005</v>
      </c>
      <c r="F47" s="4">
        <v>570.6444444444445</v>
      </c>
      <c r="G47" s="4">
        <v>448.53333333333336</v>
      </c>
      <c r="H47" s="4">
        <v>401.4666666666667</v>
      </c>
      <c r="I47" s="4">
        <v>781.84444444444443</v>
      </c>
      <c r="J47" s="4">
        <v>326.0222222222223</v>
      </c>
      <c r="K47" s="4">
        <v>1398.3999999999999</v>
      </c>
      <c r="L47" s="4">
        <v>357.66666666666669</v>
      </c>
      <c r="M47" s="4">
        <v>365.86666666666667</v>
      </c>
      <c r="N47" s="4">
        <v>926.69090909090903</v>
      </c>
      <c r="O47" s="4">
        <v>824.0363636363636</v>
      </c>
      <c r="P47" s="4">
        <v>1191.3999999999999</v>
      </c>
      <c r="Q47" s="4">
        <v>1136.5999999999999</v>
      </c>
      <c r="R47" s="4">
        <v>522.77777777777783</v>
      </c>
      <c r="S47" s="4">
        <v>263.55555555555554</v>
      </c>
      <c r="T47" s="4">
        <v>903.2</v>
      </c>
      <c r="U47" s="4">
        <v>487.40000000000009</v>
      </c>
      <c r="V47" s="4">
        <v>661.35555555555561</v>
      </c>
      <c r="W47" s="4">
        <v>640.26666666666677</v>
      </c>
      <c r="X47" s="4">
        <v>1091.4888888888891</v>
      </c>
      <c r="Y47" s="4">
        <v>1647.4000000000003</v>
      </c>
      <c r="Z47" s="4">
        <v>893.24444444444453</v>
      </c>
      <c r="AA47" s="4">
        <v>412.17500000000001</v>
      </c>
      <c r="AB47" s="4">
        <v>1945.8</v>
      </c>
      <c r="AC47" s="4">
        <v>1336.090909090909</v>
      </c>
      <c r="AD47" s="4">
        <v>2113.4909090909091</v>
      </c>
      <c r="AE47" s="4">
        <v>626.22222222222229</v>
      </c>
    </row>
    <row r="48" spans="1:31" x14ac:dyDescent="0.25">
      <c r="A48">
        <v>23.5</v>
      </c>
      <c r="B48" s="4">
        <v>377.02222222222224</v>
      </c>
      <c r="C48" s="4">
        <v>608.63636363636363</v>
      </c>
      <c r="D48" s="4">
        <v>381.11111111111114</v>
      </c>
      <c r="E48" s="4">
        <v>307.40000000000003</v>
      </c>
      <c r="F48" s="4">
        <v>575.42222222222222</v>
      </c>
      <c r="G48" s="4">
        <v>452.40000000000009</v>
      </c>
      <c r="H48" s="4">
        <v>406.97777777777776</v>
      </c>
      <c r="I48" s="4">
        <v>798.75555555555559</v>
      </c>
      <c r="J48" s="4">
        <v>328.93333333333339</v>
      </c>
      <c r="K48" s="4">
        <v>1459.1999999999998</v>
      </c>
      <c r="L48" s="4">
        <v>362.62222222222226</v>
      </c>
      <c r="M48" s="4">
        <v>369.95555555555558</v>
      </c>
      <c r="N48" s="4">
        <v>966.9818181818182</v>
      </c>
      <c r="O48" s="4">
        <v>836.61818181818171</v>
      </c>
      <c r="P48" s="4">
        <v>1243.1999999999998</v>
      </c>
      <c r="Q48" s="4">
        <v>1158.5999999999999</v>
      </c>
      <c r="R48" s="4">
        <v>527.26666666666677</v>
      </c>
      <c r="S48" s="4">
        <v>265.84444444444443</v>
      </c>
      <c r="T48" s="4">
        <v>915.6</v>
      </c>
      <c r="U48" s="4">
        <v>491.37777777777785</v>
      </c>
      <c r="V48" s="4">
        <v>669.22222222222229</v>
      </c>
      <c r="W48" s="4">
        <v>646.93333333333339</v>
      </c>
      <c r="X48" s="4">
        <v>1104.2444444444445</v>
      </c>
      <c r="Y48" s="4">
        <v>1673.5555555555559</v>
      </c>
      <c r="Z48" s="4">
        <v>912.17777777777792</v>
      </c>
      <c r="AA48" s="4">
        <v>416.42499999999995</v>
      </c>
      <c r="AB48" s="4">
        <v>2030.3999999999999</v>
      </c>
      <c r="AC48" s="4">
        <v>1394.181818181818</v>
      </c>
      <c r="AD48" s="4">
        <v>2205.3818181818183</v>
      </c>
      <c r="AE48" s="4">
        <v>635.84444444444455</v>
      </c>
    </row>
    <row r="49" spans="1:31" x14ac:dyDescent="0.25">
      <c r="A49">
        <v>24</v>
      </c>
      <c r="B49" s="4">
        <v>380.15555555555557</v>
      </c>
      <c r="C49" s="4">
        <v>610.38181818181806</v>
      </c>
      <c r="D49" s="4">
        <v>383.48888888888894</v>
      </c>
      <c r="E49" s="4">
        <v>311.55555555555554</v>
      </c>
      <c r="F49" s="4">
        <v>580.20000000000005</v>
      </c>
      <c r="G49" s="4">
        <v>456.26666666666671</v>
      </c>
      <c r="H49" s="4">
        <v>412.48888888888894</v>
      </c>
      <c r="I49" s="4">
        <v>815.66666666666674</v>
      </c>
      <c r="J49" s="4">
        <v>331.8</v>
      </c>
      <c r="K49" s="4">
        <v>1459.1999999999998</v>
      </c>
      <c r="L49" s="4">
        <v>367.5555555555556</v>
      </c>
      <c r="M49" s="4">
        <v>374.02222222222224</v>
      </c>
      <c r="N49" s="4">
        <v>966.9818181818182</v>
      </c>
      <c r="O49" s="4">
        <v>849.23636363636354</v>
      </c>
      <c r="P49" s="4">
        <v>1243.1999999999998</v>
      </c>
      <c r="Q49" s="4">
        <v>1180.5999999999999</v>
      </c>
      <c r="R49" s="4">
        <v>531.75555555555559</v>
      </c>
      <c r="S49" s="4">
        <v>268.0888888888889</v>
      </c>
      <c r="T49" s="4">
        <v>928.00000000000011</v>
      </c>
      <c r="U49" s="4">
        <v>495.35555555555561</v>
      </c>
      <c r="V49" s="4">
        <v>677.1111111111112</v>
      </c>
      <c r="W49" s="4">
        <v>653.5777777777779</v>
      </c>
      <c r="X49" s="4">
        <v>1116.9777777777779</v>
      </c>
      <c r="Y49" s="4">
        <v>1699.7111111111112</v>
      </c>
      <c r="Z49" s="4">
        <v>931.1111111111112</v>
      </c>
      <c r="AA49" s="4">
        <v>420.65</v>
      </c>
      <c r="AB49" s="4">
        <v>2030.3999999999999</v>
      </c>
      <c r="AC49" s="4">
        <v>1394.181818181818</v>
      </c>
      <c r="AD49" s="4">
        <v>2205.3818181818183</v>
      </c>
      <c r="AE49" s="4">
        <v>645.4666666666667</v>
      </c>
    </row>
    <row r="50" spans="1:31" x14ac:dyDescent="0.25">
      <c r="A50">
        <v>24.5</v>
      </c>
      <c r="B50" s="4">
        <v>383.26666666666671</v>
      </c>
      <c r="C50" s="4">
        <v>620.50909090909079</v>
      </c>
      <c r="D50" s="4">
        <v>385.86666666666667</v>
      </c>
      <c r="E50" s="4">
        <v>315.73333333333341</v>
      </c>
      <c r="F50" s="4">
        <v>585.00000000000011</v>
      </c>
      <c r="G50" s="4">
        <v>460.15555555555557</v>
      </c>
      <c r="H50" s="4">
        <v>417.97777777777782</v>
      </c>
      <c r="I50" s="4">
        <v>832.55555555555554</v>
      </c>
      <c r="J50" s="4">
        <v>334.73333333333335</v>
      </c>
      <c r="K50" s="4">
        <v>1519.9999999999998</v>
      </c>
      <c r="L50" s="4">
        <v>372.53333333333336</v>
      </c>
      <c r="M50" s="4">
        <v>378.11111111111114</v>
      </c>
      <c r="N50" s="4">
        <v>1007.2727272727271</v>
      </c>
      <c r="O50" s="4">
        <v>861.8</v>
      </c>
      <c r="P50" s="4">
        <v>1295</v>
      </c>
      <c r="Q50" s="4">
        <v>1202.5999999999999</v>
      </c>
      <c r="R50" s="4">
        <v>536.28888888888901</v>
      </c>
      <c r="S50" s="4">
        <v>270.33333333333337</v>
      </c>
      <c r="T50" s="4">
        <v>940.40000000000009</v>
      </c>
      <c r="U50" s="4">
        <v>499.35555555555561</v>
      </c>
      <c r="V50" s="4">
        <v>684.97777777777787</v>
      </c>
      <c r="W50" s="4">
        <v>660.22222222222229</v>
      </c>
      <c r="X50" s="4">
        <v>1129.7333333333333</v>
      </c>
      <c r="Y50" s="4">
        <v>1725.8666666666668</v>
      </c>
      <c r="Z50" s="4">
        <v>950.04444444444448</v>
      </c>
      <c r="AA50" s="4">
        <v>424.92499999999995</v>
      </c>
      <c r="AB50" s="4">
        <v>2115</v>
      </c>
      <c r="AC50" s="4">
        <v>1452.2727272727273</v>
      </c>
      <c r="AD50" s="4">
        <v>2297.272727272727</v>
      </c>
      <c r="AE50" s="4">
        <v>655.06666666666672</v>
      </c>
    </row>
    <row r="51" spans="1:31" x14ac:dyDescent="0.25">
      <c r="A51">
        <v>25</v>
      </c>
      <c r="B51" s="4">
        <v>386.40000000000003</v>
      </c>
      <c r="C51" s="4">
        <v>626.72727272727263</v>
      </c>
      <c r="D51" s="4">
        <v>388.24444444444453</v>
      </c>
      <c r="E51" s="4">
        <v>319.91111111111115</v>
      </c>
      <c r="F51" s="4">
        <v>589.75555555555559</v>
      </c>
      <c r="G51" s="4">
        <v>464.04444444444448</v>
      </c>
      <c r="H51" s="4">
        <v>423.44444444444451</v>
      </c>
      <c r="I51" s="4">
        <v>849.4666666666667</v>
      </c>
      <c r="J51" s="4">
        <v>337.64444444444445</v>
      </c>
      <c r="K51" s="4">
        <v>1519.9999999999998</v>
      </c>
      <c r="L51" s="4">
        <v>377.46666666666675</v>
      </c>
      <c r="M51" s="4">
        <v>382.20000000000005</v>
      </c>
      <c r="N51" s="4">
        <v>1007.2727272727271</v>
      </c>
      <c r="O51" s="4">
        <v>886.98181818181808</v>
      </c>
      <c r="P51" s="4">
        <v>1295</v>
      </c>
      <c r="Q51" s="4">
        <v>1224.5999999999999</v>
      </c>
      <c r="R51" s="4">
        <v>540.75555555555559</v>
      </c>
      <c r="S51" s="4">
        <v>272.60000000000002</v>
      </c>
      <c r="T51" s="4">
        <v>952.80000000000007</v>
      </c>
      <c r="U51" s="4">
        <v>503.33333333333337</v>
      </c>
      <c r="V51" s="4">
        <v>692.88888888888903</v>
      </c>
      <c r="W51" s="4">
        <v>666.86666666666667</v>
      </c>
      <c r="X51" s="4">
        <v>1142.4666666666667</v>
      </c>
      <c r="Y51" s="4">
        <v>1752.0222222222224</v>
      </c>
      <c r="Z51" s="4">
        <v>968.97777777777787</v>
      </c>
      <c r="AA51" s="4">
        <v>429.125</v>
      </c>
      <c r="AB51" s="4">
        <v>2115</v>
      </c>
      <c r="AC51" s="4">
        <v>1452.2727272727273</v>
      </c>
      <c r="AD51" s="4">
        <v>2297.272727272727</v>
      </c>
      <c r="AE51" s="4">
        <v>664.66666666666674</v>
      </c>
    </row>
    <row r="52" spans="1:31" x14ac:dyDescent="0.25">
      <c r="A52">
        <v>25.5</v>
      </c>
      <c r="B52" s="4">
        <v>389.53333333333336</v>
      </c>
      <c r="C52" s="4">
        <v>629.83636363636367</v>
      </c>
      <c r="D52" s="4">
        <v>390.62222222222226</v>
      </c>
      <c r="E52" s="4">
        <v>324.0888888888889</v>
      </c>
      <c r="F52" s="4">
        <v>594.55555555555566</v>
      </c>
      <c r="G52" s="4">
        <v>467.91111111111115</v>
      </c>
      <c r="H52" s="4">
        <v>428.93333333333339</v>
      </c>
      <c r="I52" s="4">
        <v>866.37777777777785</v>
      </c>
      <c r="J52" s="4">
        <v>340.53333333333336</v>
      </c>
      <c r="K52" s="4">
        <v>1580.8</v>
      </c>
      <c r="L52" s="4">
        <v>382.42222222222227</v>
      </c>
      <c r="M52" s="4">
        <v>386.31111111111113</v>
      </c>
      <c r="N52" s="4">
        <v>1047.5636363636363</v>
      </c>
      <c r="O52" s="4">
        <v>899.4909090909091</v>
      </c>
      <c r="P52" s="4">
        <v>1346.8</v>
      </c>
      <c r="Q52" s="4">
        <v>1246.5999999999999</v>
      </c>
      <c r="R52" s="4">
        <v>545.26666666666677</v>
      </c>
      <c r="S52" s="4">
        <v>274.86666666666667</v>
      </c>
      <c r="T52" s="4">
        <v>965.17777777777781</v>
      </c>
      <c r="U52" s="4">
        <v>507.33333333333343</v>
      </c>
      <c r="V52" s="4">
        <v>700.75555555555559</v>
      </c>
      <c r="W52" s="4">
        <v>673.51111111111118</v>
      </c>
      <c r="X52" s="4">
        <v>1155.2000000000003</v>
      </c>
      <c r="Y52" s="4">
        <v>1778.1777777777779</v>
      </c>
      <c r="Z52" s="4">
        <v>987.91111111111127</v>
      </c>
      <c r="AA52" s="4">
        <v>433.40000000000003</v>
      </c>
      <c r="AB52" s="4">
        <v>2199.6</v>
      </c>
      <c r="AC52" s="4">
        <v>1510.3636363636363</v>
      </c>
      <c r="AD52" s="4">
        <v>2389.1636363636362</v>
      </c>
      <c r="AE52" s="4">
        <v>674.26666666666677</v>
      </c>
    </row>
    <row r="53" spans="1:31" x14ac:dyDescent="0.25">
      <c r="A53">
        <v>26</v>
      </c>
      <c r="B53" s="4">
        <v>392.6444444444445</v>
      </c>
      <c r="C53" s="4">
        <v>632.94545454545448</v>
      </c>
      <c r="D53" s="4">
        <v>392.97777777777782</v>
      </c>
      <c r="E53" s="4">
        <v>328.26666666666671</v>
      </c>
      <c r="F53" s="4">
        <v>599.33333333333337</v>
      </c>
      <c r="G53" s="4">
        <v>471.80000000000007</v>
      </c>
      <c r="H53" s="4">
        <v>434.42222222222227</v>
      </c>
      <c r="I53" s="4">
        <v>883.26666666666677</v>
      </c>
      <c r="J53" s="4">
        <v>343.44444444444451</v>
      </c>
      <c r="K53" s="4">
        <v>1580.8</v>
      </c>
      <c r="L53" s="4">
        <v>387.37777777777779</v>
      </c>
      <c r="M53" s="4">
        <v>390.40000000000003</v>
      </c>
      <c r="N53" s="4">
        <v>1047.5636363636363</v>
      </c>
      <c r="O53" s="4">
        <v>912.07272727272721</v>
      </c>
      <c r="P53" s="4">
        <v>1346.8</v>
      </c>
      <c r="Q53" s="4">
        <v>1268.5999999999999</v>
      </c>
      <c r="R53" s="4">
        <v>549.75555555555559</v>
      </c>
      <c r="S53" s="4">
        <v>277.13333333333333</v>
      </c>
      <c r="T53" s="4">
        <v>977.5777777777779</v>
      </c>
      <c r="U53" s="4">
        <v>511.28888888888895</v>
      </c>
      <c r="V53" s="4">
        <v>708.62222222222226</v>
      </c>
      <c r="W53" s="4">
        <v>680.17777777777781</v>
      </c>
      <c r="X53" s="4">
        <v>1167.9777777777779</v>
      </c>
      <c r="Y53" s="4">
        <v>1804.3333333333337</v>
      </c>
      <c r="Z53" s="4">
        <v>1006.8444444444445</v>
      </c>
      <c r="AA53" s="4">
        <v>437.59999999999997</v>
      </c>
      <c r="AB53" s="4">
        <v>2199.6</v>
      </c>
      <c r="AC53" s="4">
        <v>1510.3636363636363</v>
      </c>
      <c r="AD53" s="4">
        <v>2389.1636363636362</v>
      </c>
      <c r="AE53" s="4">
        <v>683.88888888888891</v>
      </c>
    </row>
    <row r="54" spans="1:31" x14ac:dyDescent="0.25">
      <c r="A54">
        <v>26.5</v>
      </c>
      <c r="B54" s="4">
        <v>395.80000000000007</v>
      </c>
      <c r="C54" s="4">
        <v>648.38181818181818</v>
      </c>
      <c r="D54" s="4">
        <v>395.35555555555561</v>
      </c>
      <c r="E54" s="4">
        <v>332.46666666666675</v>
      </c>
      <c r="F54" s="4">
        <v>604.1111111111112</v>
      </c>
      <c r="G54" s="4">
        <v>475.66666666666674</v>
      </c>
      <c r="H54" s="4">
        <v>439.93333333333339</v>
      </c>
      <c r="I54" s="4">
        <v>900.17777777777781</v>
      </c>
      <c r="J54" s="4">
        <v>346.35555555555561</v>
      </c>
      <c r="K54" s="4">
        <v>1641.6</v>
      </c>
      <c r="L54" s="4">
        <v>392.33333333333337</v>
      </c>
      <c r="M54" s="4">
        <v>394.48888888888894</v>
      </c>
      <c r="N54" s="4">
        <v>1087.8545454545454</v>
      </c>
      <c r="O54" s="4">
        <v>924.72727272727275</v>
      </c>
      <c r="P54" s="4">
        <v>1398.6</v>
      </c>
      <c r="Q54" s="4">
        <v>1290.5999999999999</v>
      </c>
      <c r="R54" s="4">
        <v>554.28888888888901</v>
      </c>
      <c r="S54" s="4">
        <v>279.40000000000003</v>
      </c>
      <c r="T54" s="4">
        <v>989.95555555555575</v>
      </c>
      <c r="U54" s="4">
        <v>515.31111111111113</v>
      </c>
      <c r="V54" s="4">
        <v>716.48888888888905</v>
      </c>
      <c r="W54" s="4">
        <v>686.80000000000007</v>
      </c>
      <c r="X54" s="4">
        <v>1180.7333333333336</v>
      </c>
      <c r="Y54" s="4">
        <v>1830.4888888888891</v>
      </c>
      <c r="Z54" s="4">
        <v>1025.7777777777778</v>
      </c>
      <c r="AA54" s="4">
        <v>441.82499999999993</v>
      </c>
      <c r="AB54" s="4">
        <v>2284.1999999999998</v>
      </c>
      <c r="AC54" s="4">
        <v>1568.4545454545453</v>
      </c>
      <c r="AD54" s="4">
        <v>2481.054545454545</v>
      </c>
      <c r="AE54" s="4">
        <v>693.48888888888894</v>
      </c>
    </row>
    <row r="55" spans="1:31" x14ac:dyDescent="0.25">
      <c r="A55">
        <v>27</v>
      </c>
      <c r="B55" s="4">
        <v>398.91111111111115</v>
      </c>
      <c r="C55" s="4">
        <v>683.5272727272727</v>
      </c>
      <c r="D55" s="4">
        <v>397.71111111111117</v>
      </c>
      <c r="E55" s="4">
        <v>336.62222222222221</v>
      </c>
      <c r="F55" s="4">
        <v>608.88888888888891</v>
      </c>
      <c r="G55" s="4">
        <v>479.53333333333336</v>
      </c>
      <c r="H55" s="4">
        <v>445.42222222222227</v>
      </c>
      <c r="I55" s="4">
        <v>917.06666666666672</v>
      </c>
      <c r="J55" s="4">
        <v>349.28888888888895</v>
      </c>
      <c r="K55" s="4">
        <v>1641.6</v>
      </c>
      <c r="L55" s="4">
        <v>397.26666666666671</v>
      </c>
      <c r="M55" s="4">
        <v>398.57777777777784</v>
      </c>
      <c r="N55" s="4">
        <v>1087.8545454545454</v>
      </c>
      <c r="O55" s="4">
        <v>937.38181818181806</v>
      </c>
      <c r="P55" s="4">
        <v>1398.6</v>
      </c>
      <c r="Q55" s="4">
        <v>1312.6</v>
      </c>
      <c r="R55" s="4">
        <v>558.77777777777783</v>
      </c>
      <c r="S55" s="4">
        <v>281.64444444444445</v>
      </c>
      <c r="T55" s="4">
        <v>1002.3555555555556</v>
      </c>
      <c r="U55" s="4">
        <v>519.26666666666665</v>
      </c>
      <c r="V55" s="4">
        <v>724.37777777777796</v>
      </c>
      <c r="W55" s="4">
        <v>693.44444444444457</v>
      </c>
      <c r="X55" s="4">
        <v>1193.4666666666667</v>
      </c>
      <c r="Y55" s="4">
        <v>1856.6444444444446</v>
      </c>
      <c r="Z55" s="4">
        <v>1044.7111111111112</v>
      </c>
      <c r="AA55" s="4">
        <v>446.09999999999997</v>
      </c>
      <c r="AB55" s="4">
        <v>2284.1999999999998</v>
      </c>
      <c r="AC55" s="4">
        <v>1568.4545454545453</v>
      </c>
      <c r="AD55" s="4">
        <v>2481.054545454545</v>
      </c>
      <c r="AE55" s="4">
        <v>703.08888888888896</v>
      </c>
    </row>
    <row r="56" spans="1:31" x14ac:dyDescent="0.25">
      <c r="A56">
        <v>27.5</v>
      </c>
      <c r="B56" s="4">
        <v>402.02222222222224</v>
      </c>
      <c r="C56" s="4">
        <v>687.0363636363636</v>
      </c>
      <c r="D56" s="4">
        <v>400.0888888888889</v>
      </c>
      <c r="E56" s="4">
        <v>340.80000000000007</v>
      </c>
      <c r="F56" s="4">
        <v>613.6444444444445</v>
      </c>
      <c r="G56" s="4">
        <v>483.42222222222227</v>
      </c>
      <c r="H56" s="4">
        <v>450.88888888888897</v>
      </c>
      <c r="I56" s="4">
        <v>933.97777777777787</v>
      </c>
      <c r="J56" s="4">
        <v>352.15555555555557</v>
      </c>
      <c r="K56" s="4">
        <v>1702.3999999999999</v>
      </c>
      <c r="L56" s="4">
        <v>402.22222222222229</v>
      </c>
      <c r="M56" s="4">
        <v>402.66666666666669</v>
      </c>
      <c r="N56" s="4">
        <v>1128.1454545454544</v>
      </c>
      <c r="O56" s="4">
        <v>949.67272727272734</v>
      </c>
      <c r="P56" s="4">
        <v>1450.3999999999999</v>
      </c>
      <c r="Q56" s="4">
        <v>1334.6</v>
      </c>
      <c r="R56" s="4">
        <v>563.28888888888889</v>
      </c>
      <c r="S56" s="4">
        <v>283.88888888888891</v>
      </c>
      <c r="T56" s="4">
        <v>1014.7333333333335</v>
      </c>
      <c r="U56" s="4">
        <v>523.24444444444453</v>
      </c>
      <c r="V56" s="4">
        <v>732.24444444444453</v>
      </c>
      <c r="W56" s="4">
        <v>700.1111111111112</v>
      </c>
      <c r="X56" s="4">
        <v>1206.2222222222222</v>
      </c>
      <c r="Y56" s="4">
        <v>1882.8000000000002</v>
      </c>
      <c r="Z56" s="4">
        <v>1063.6444444444446</v>
      </c>
      <c r="AA56" s="4">
        <v>450.32499999999999</v>
      </c>
      <c r="AB56" s="4">
        <v>2368.7999999999997</v>
      </c>
      <c r="AC56" s="4">
        <v>1626.5454545454545</v>
      </c>
      <c r="AD56" s="4">
        <v>2572.9454545454541</v>
      </c>
      <c r="AE56" s="4">
        <v>712.68888888888887</v>
      </c>
    </row>
    <row r="57" spans="1:31" x14ac:dyDescent="0.25">
      <c r="A57">
        <v>28</v>
      </c>
      <c r="B57" s="4">
        <v>405.13333333333338</v>
      </c>
      <c r="C57" s="4">
        <v>689.32727272727266</v>
      </c>
      <c r="D57" s="4">
        <v>402.44444444444446</v>
      </c>
      <c r="E57" s="4">
        <v>344.97777777777782</v>
      </c>
      <c r="F57" s="4">
        <v>618.44444444444457</v>
      </c>
      <c r="G57" s="4">
        <v>487.28888888888895</v>
      </c>
      <c r="H57" s="4">
        <v>456.37777777777785</v>
      </c>
      <c r="I57" s="4">
        <v>950.88888888888891</v>
      </c>
      <c r="J57" s="4">
        <v>355.0888888888889</v>
      </c>
      <c r="K57" s="4">
        <v>1702.3999999999999</v>
      </c>
      <c r="L57" s="4">
        <v>407.20000000000005</v>
      </c>
      <c r="M57" s="4">
        <v>406.75555555555559</v>
      </c>
      <c r="N57" s="4">
        <v>1128.1454545454544</v>
      </c>
      <c r="O57" s="4">
        <v>962.36363636363615</v>
      </c>
      <c r="P57" s="4">
        <v>1450.3999999999999</v>
      </c>
      <c r="Q57" s="4">
        <v>1356.6</v>
      </c>
      <c r="R57" s="4">
        <v>567.77777777777783</v>
      </c>
      <c r="S57" s="4">
        <v>286.15555555555562</v>
      </c>
      <c r="T57" s="4">
        <v>1027.1333333333334</v>
      </c>
      <c r="U57" s="4">
        <v>527.24444444444453</v>
      </c>
      <c r="V57" s="4">
        <v>740.13333333333344</v>
      </c>
      <c r="W57" s="4">
        <v>706.7555555555557</v>
      </c>
      <c r="X57" s="4">
        <v>1218.9555555555555</v>
      </c>
      <c r="Y57" s="4">
        <v>1908.9555555555557</v>
      </c>
      <c r="Z57" s="4">
        <v>1082.577777777778</v>
      </c>
      <c r="AA57" s="4">
        <v>454.57499999999999</v>
      </c>
      <c r="AB57" s="4">
        <v>2368.7999999999997</v>
      </c>
      <c r="AC57" s="4">
        <v>1626.5454545454545</v>
      </c>
      <c r="AD57" s="4">
        <v>2572.9454545454541</v>
      </c>
      <c r="AE57" s="4">
        <v>722.31111111111125</v>
      </c>
    </row>
    <row r="58" spans="1:31" x14ac:dyDescent="0.25">
      <c r="A58">
        <v>28.5</v>
      </c>
      <c r="B58" s="4">
        <v>408.28888888888889</v>
      </c>
      <c r="C58" s="4">
        <v>692.16363636363633</v>
      </c>
      <c r="D58" s="4">
        <v>404.82222222222225</v>
      </c>
      <c r="E58" s="4">
        <v>349.13333333333338</v>
      </c>
      <c r="F58" s="4">
        <v>623.22222222222229</v>
      </c>
      <c r="G58" s="4">
        <v>491.15555555555562</v>
      </c>
      <c r="H58" s="4">
        <v>461.86666666666673</v>
      </c>
      <c r="I58" s="4">
        <v>967.80000000000007</v>
      </c>
      <c r="J58" s="4">
        <v>357.97777777777782</v>
      </c>
      <c r="K58" s="4">
        <v>1763.1999999999998</v>
      </c>
      <c r="L58" s="4">
        <v>412.13333333333338</v>
      </c>
      <c r="M58" s="4">
        <v>410.84444444444449</v>
      </c>
      <c r="N58" s="4">
        <v>1168.4363636363635</v>
      </c>
      <c r="O58" s="4">
        <v>975.03636363636349</v>
      </c>
      <c r="P58" s="4">
        <v>1502.2</v>
      </c>
      <c r="Q58" s="4">
        <v>1378.6</v>
      </c>
      <c r="R58" s="4">
        <v>572.31111111111125</v>
      </c>
      <c r="S58" s="4">
        <v>288.42222222222222</v>
      </c>
      <c r="T58" s="4">
        <v>1039.5333333333335</v>
      </c>
      <c r="U58" s="4">
        <v>531.24444444444453</v>
      </c>
      <c r="V58" s="4">
        <v>748.00000000000011</v>
      </c>
      <c r="W58" s="4">
        <v>713.4</v>
      </c>
      <c r="X58" s="4">
        <v>1231.7111111111112</v>
      </c>
      <c r="Y58" s="4">
        <v>1935.1111111111113</v>
      </c>
      <c r="Z58" s="4">
        <v>1101.5111111111112</v>
      </c>
      <c r="AA58" s="4">
        <v>458.82499999999999</v>
      </c>
      <c r="AB58" s="4">
        <v>2453.3999999999996</v>
      </c>
      <c r="AC58" s="4">
        <v>1684.6363636363635</v>
      </c>
      <c r="AD58" s="4">
        <v>2664.8363636363638</v>
      </c>
      <c r="AE58" s="4">
        <v>731.91111111111127</v>
      </c>
    </row>
    <row r="59" spans="1:31" x14ac:dyDescent="0.25">
      <c r="A59">
        <v>29</v>
      </c>
      <c r="B59" s="4">
        <v>411.40000000000003</v>
      </c>
      <c r="C59" s="4">
        <v>693.09090909090901</v>
      </c>
      <c r="D59" s="4">
        <v>407.20000000000005</v>
      </c>
      <c r="E59" s="4">
        <v>353.33333333333337</v>
      </c>
      <c r="F59" s="4">
        <v>628.00000000000011</v>
      </c>
      <c r="G59" s="4">
        <v>495.04444444444454</v>
      </c>
      <c r="H59" s="4">
        <v>467.35555555555561</v>
      </c>
      <c r="I59" s="4">
        <v>984.73333333333346</v>
      </c>
      <c r="J59" s="4">
        <v>360.88888888888891</v>
      </c>
      <c r="K59" s="4">
        <v>1763.1999999999998</v>
      </c>
      <c r="L59" s="4">
        <v>417.06666666666672</v>
      </c>
      <c r="M59" s="4">
        <v>414.93333333333339</v>
      </c>
      <c r="N59" s="4">
        <v>1168.4363636363635</v>
      </c>
      <c r="O59" s="4">
        <v>987.58181818181799</v>
      </c>
      <c r="P59" s="4">
        <v>1502.2</v>
      </c>
      <c r="Q59" s="4">
        <v>1400.6</v>
      </c>
      <c r="R59" s="4">
        <v>576.77777777777783</v>
      </c>
      <c r="S59" s="4">
        <v>290.68888888888893</v>
      </c>
      <c r="T59" s="4">
        <v>1051.9111111111113</v>
      </c>
      <c r="U59" s="4">
        <v>535.20000000000005</v>
      </c>
      <c r="V59" s="4">
        <v>755.88888888888891</v>
      </c>
      <c r="W59" s="4">
        <v>720.04444444444448</v>
      </c>
      <c r="X59" s="4">
        <v>1244.4666666666667</v>
      </c>
      <c r="Y59" s="4">
        <v>1961.2666666666669</v>
      </c>
      <c r="Z59" s="4">
        <v>1120.4222222222222</v>
      </c>
      <c r="AA59" s="4">
        <v>463.04999999999995</v>
      </c>
      <c r="AB59" s="4">
        <v>2453.3999999999996</v>
      </c>
      <c r="AC59" s="4">
        <v>1684.6363636363635</v>
      </c>
      <c r="AD59" s="4">
        <v>2664.8363636363638</v>
      </c>
      <c r="AE59" s="4">
        <v>741.48888888888905</v>
      </c>
    </row>
    <row r="60" spans="1:31" x14ac:dyDescent="0.25">
      <c r="A60">
        <v>29.5</v>
      </c>
      <c r="B60" s="4">
        <v>414.51111111111118</v>
      </c>
      <c r="C60" s="4">
        <v>711.74545454545444</v>
      </c>
      <c r="D60" s="4">
        <v>409.57777777777784</v>
      </c>
      <c r="E60" s="4">
        <v>357.48888888888894</v>
      </c>
      <c r="F60" s="4">
        <v>632.77777777777783</v>
      </c>
      <c r="G60" s="4">
        <v>498.91111111111115</v>
      </c>
      <c r="H60" s="4">
        <v>472.88888888888897</v>
      </c>
      <c r="I60" s="4">
        <v>1001.6222222222224</v>
      </c>
      <c r="J60" s="4">
        <v>363.80000000000007</v>
      </c>
      <c r="K60" s="4">
        <v>1824</v>
      </c>
      <c r="L60" s="4">
        <v>422.06666666666672</v>
      </c>
      <c r="M60" s="4">
        <v>419.0222222222223</v>
      </c>
      <c r="N60" s="4">
        <v>1208.7272727272725</v>
      </c>
      <c r="O60" s="4">
        <v>1000.1454545454545</v>
      </c>
      <c r="P60" s="4">
        <v>1554</v>
      </c>
      <c r="Q60" s="4">
        <v>1422.5999999999997</v>
      </c>
      <c r="R60" s="4">
        <v>581.28888888888889</v>
      </c>
      <c r="S60" s="4">
        <v>292.95555555555563</v>
      </c>
      <c r="T60" s="4">
        <v>1064.3111111111111</v>
      </c>
      <c r="U60" s="4">
        <v>539.20000000000005</v>
      </c>
      <c r="V60" s="4">
        <v>763.80000000000007</v>
      </c>
      <c r="W60" s="4">
        <v>726.71111111111111</v>
      </c>
      <c r="X60" s="4">
        <v>1257.2222222222224</v>
      </c>
      <c r="Y60" s="4">
        <v>1987.4222222222224</v>
      </c>
      <c r="Z60" s="4">
        <v>1139.3555555555558</v>
      </c>
      <c r="AA60" s="4">
        <v>467.27499999999998</v>
      </c>
      <c r="AB60" s="4">
        <v>2538</v>
      </c>
      <c r="AC60" s="4">
        <v>1742.7272727272725</v>
      </c>
      <c r="AD60" s="4">
        <v>2756.7272727272725</v>
      </c>
      <c r="AE60" s="4">
        <v>751.1111111111112</v>
      </c>
    </row>
    <row r="61" spans="1:31" x14ac:dyDescent="0.25">
      <c r="A61">
        <v>30</v>
      </c>
      <c r="B61" s="4">
        <v>417.62222222222226</v>
      </c>
      <c r="C61" s="4">
        <v>714.76363636363635</v>
      </c>
      <c r="D61" s="4">
        <v>411.93333333333339</v>
      </c>
      <c r="E61" s="4">
        <v>361.66666666666669</v>
      </c>
      <c r="F61" s="4">
        <v>637.5777777777779</v>
      </c>
      <c r="G61" s="4">
        <v>502.8</v>
      </c>
      <c r="H61" s="4">
        <v>478.37777777777785</v>
      </c>
      <c r="I61" s="4">
        <v>1018.5333333333334</v>
      </c>
      <c r="J61" s="4">
        <v>366.71111111111117</v>
      </c>
      <c r="K61" s="4">
        <v>1824</v>
      </c>
      <c r="L61" s="4">
        <v>427.00000000000006</v>
      </c>
      <c r="M61" s="4">
        <v>423.11111111111114</v>
      </c>
      <c r="N61" s="4">
        <v>1208.7272727272725</v>
      </c>
      <c r="O61" s="4">
        <v>1025.3090909090909</v>
      </c>
      <c r="P61" s="4">
        <v>1554</v>
      </c>
      <c r="Q61" s="4">
        <v>1444.6</v>
      </c>
      <c r="R61" s="4">
        <v>585.77777777777794</v>
      </c>
      <c r="S61" s="4">
        <v>295.22222222222223</v>
      </c>
      <c r="T61" s="4">
        <v>1076.6888888888889</v>
      </c>
      <c r="U61" s="4">
        <v>543.15555555555557</v>
      </c>
      <c r="V61" s="4">
        <v>771.66666666666674</v>
      </c>
      <c r="W61" s="4">
        <v>733.35555555555561</v>
      </c>
      <c r="X61" s="4">
        <v>1269.9555555555557</v>
      </c>
      <c r="Y61" s="4">
        <v>2013.577777777778</v>
      </c>
      <c r="Z61" s="4">
        <v>1158.3333333333335</v>
      </c>
      <c r="AA61" s="4">
        <v>471.55</v>
      </c>
      <c r="AB61" s="4">
        <v>2538</v>
      </c>
      <c r="AC61" s="4">
        <v>1742.7272727272725</v>
      </c>
      <c r="AD61" s="4">
        <v>2756.7272727272725</v>
      </c>
      <c r="AE61" s="4">
        <v>760.71111111111122</v>
      </c>
    </row>
    <row r="62" spans="1:31" x14ac:dyDescent="0.25">
      <c r="A62">
        <v>30.5</v>
      </c>
      <c r="B62" s="4">
        <v>420.75555555555559</v>
      </c>
      <c r="C62" s="4">
        <v>731.39999999999986</v>
      </c>
      <c r="D62" s="4">
        <v>414.31111111111113</v>
      </c>
      <c r="E62" s="4">
        <v>365.84444444444449</v>
      </c>
      <c r="F62" s="4">
        <v>642.33333333333337</v>
      </c>
      <c r="G62" s="4">
        <v>506.66666666666674</v>
      </c>
      <c r="H62" s="4">
        <v>483.84444444444449</v>
      </c>
      <c r="I62" s="4">
        <v>1035.4222222222222</v>
      </c>
      <c r="J62" s="4">
        <v>369.6</v>
      </c>
      <c r="K62" s="4">
        <v>1884.8</v>
      </c>
      <c r="L62" s="4">
        <v>431.93333333333339</v>
      </c>
      <c r="M62" s="4">
        <v>427.22222222222229</v>
      </c>
      <c r="N62" s="4">
        <v>1249.0181818181818</v>
      </c>
      <c r="O62" s="4">
        <v>1037.890909090909</v>
      </c>
      <c r="P62" s="4">
        <v>1605.8</v>
      </c>
      <c r="Q62" s="4">
        <v>1466.6</v>
      </c>
      <c r="R62" s="4">
        <v>590.28888888888889</v>
      </c>
      <c r="S62" s="4">
        <v>297.48888888888894</v>
      </c>
      <c r="T62" s="4">
        <v>1089.088888888889</v>
      </c>
      <c r="U62" s="4">
        <v>547.13333333333344</v>
      </c>
      <c r="V62" s="4">
        <v>779.55555555555566</v>
      </c>
      <c r="W62" s="4">
        <v>739.97777777777787</v>
      </c>
      <c r="X62" s="4">
        <v>1282.7111111111112</v>
      </c>
      <c r="Y62" s="4">
        <v>2039.7333333333336</v>
      </c>
      <c r="Z62" s="4">
        <v>1177.2444444444445</v>
      </c>
      <c r="AA62" s="4">
        <v>475.77499999999998</v>
      </c>
      <c r="AB62" s="4">
        <v>2622.6</v>
      </c>
      <c r="AC62" s="4">
        <v>1800.8181818181818</v>
      </c>
      <c r="AD62" s="4">
        <v>2848.6181818181817</v>
      </c>
      <c r="AE62" s="4">
        <v>770.33333333333337</v>
      </c>
    </row>
    <row r="63" spans="1:31" x14ac:dyDescent="0.25">
      <c r="A63">
        <v>31</v>
      </c>
      <c r="B63" s="4">
        <v>423.88888888888891</v>
      </c>
      <c r="C63" s="4">
        <v>740.03636363636349</v>
      </c>
      <c r="D63" s="4">
        <v>416.6444444444445</v>
      </c>
      <c r="E63" s="4">
        <v>370.02222222222224</v>
      </c>
      <c r="F63" s="4">
        <v>647.13333333333333</v>
      </c>
      <c r="G63" s="4">
        <v>510.5555555555556</v>
      </c>
      <c r="H63" s="4">
        <v>489.33333333333337</v>
      </c>
      <c r="I63" s="4">
        <v>1052.3333333333335</v>
      </c>
      <c r="J63" s="4">
        <v>372.53333333333336</v>
      </c>
      <c r="K63" s="4">
        <v>1884.8</v>
      </c>
      <c r="L63" s="4">
        <v>436.93333333333339</v>
      </c>
      <c r="M63" s="4">
        <v>431.31111111111119</v>
      </c>
      <c r="N63" s="4">
        <v>1249.0181818181818</v>
      </c>
      <c r="O63" s="4">
        <v>1050.3999999999999</v>
      </c>
      <c r="P63" s="4">
        <v>1605.8</v>
      </c>
      <c r="Q63" s="4">
        <v>1488.6</v>
      </c>
      <c r="R63" s="4">
        <v>594.80000000000007</v>
      </c>
      <c r="S63" s="4">
        <v>299.73333333333335</v>
      </c>
      <c r="T63" s="4">
        <v>1101.5111111111112</v>
      </c>
      <c r="U63" s="4">
        <v>551.15555555555568</v>
      </c>
      <c r="V63" s="4">
        <v>787.42222222222222</v>
      </c>
      <c r="W63" s="4">
        <v>746.6444444444445</v>
      </c>
      <c r="X63" s="4">
        <v>1295.4666666666669</v>
      </c>
      <c r="Y63" s="4">
        <v>2065.8888888888891</v>
      </c>
      <c r="Z63" s="4">
        <v>1196.2</v>
      </c>
      <c r="AA63" s="4">
        <v>480</v>
      </c>
      <c r="AB63" s="4">
        <v>2622.6</v>
      </c>
      <c r="AC63" s="4">
        <v>1800.8181818181818</v>
      </c>
      <c r="AD63" s="4">
        <v>2848.6181818181817</v>
      </c>
      <c r="AE63" s="4">
        <v>779.93333333333351</v>
      </c>
    </row>
    <row r="64" spans="1:31" x14ac:dyDescent="0.25">
      <c r="A64">
        <v>31.5</v>
      </c>
      <c r="B64" s="4">
        <v>427.00000000000006</v>
      </c>
      <c r="C64" s="4">
        <v>741.81818181818176</v>
      </c>
      <c r="D64" s="4">
        <v>419.0222222222223</v>
      </c>
      <c r="E64" s="4">
        <v>374.2</v>
      </c>
      <c r="F64" s="4">
        <v>651.88888888888903</v>
      </c>
      <c r="G64" s="4">
        <v>514.4</v>
      </c>
      <c r="H64" s="4">
        <v>494.82222222222225</v>
      </c>
      <c r="I64" s="4">
        <v>1069.2222222222222</v>
      </c>
      <c r="J64" s="4">
        <v>375.44444444444446</v>
      </c>
      <c r="K64" s="4">
        <v>1945.5999999999997</v>
      </c>
      <c r="L64" s="4">
        <v>441.86666666666673</v>
      </c>
      <c r="M64" s="4">
        <v>435.40000000000003</v>
      </c>
      <c r="N64" s="4">
        <v>1289.3090909090909</v>
      </c>
      <c r="O64" s="4">
        <v>1063.0181818181816</v>
      </c>
      <c r="P64" s="4">
        <v>1657.5999999999997</v>
      </c>
      <c r="Q64" s="4">
        <v>1510.6</v>
      </c>
      <c r="R64" s="4">
        <v>599.31111111111113</v>
      </c>
      <c r="S64" s="4">
        <v>301.97777777777776</v>
      </c>
      <c r="T64" s="4">
        <v>1113.8888888888889</v>
      </c>
      <c r="U64" s="4">
        <v>555.13333333333344</v>
      </c>
      <c r="V64" s="4">
        <v>795.31111111111113</v>
      </c>
      <c r="W64" s="4">
        <v>753.28888888888901</v>
      </c>
      <c r="X64" s="4">
        <v>1308.2000000000003</v>
      </c>
      <c r="Y64" s="4">
        <v>2092.0444444444447</v>
      </c>
      <c r="Z64" s="4">
        <v>1215.1333333333334</v>
      </c>
      <c r="AA64" s="4">
        <v>484.27499999999998</v>
      </c>
      <c r="AB64" s="4">
        <v>2707.2</v>
      </c>
      <c r="AC64" s="4">
        <v>1858.9090909090908</v>
      </c>
      <c r="AD64" s="4">
        <v>2940.5090909090904</v>
      </c>
      <c r="AE64" s="4">
        <v>789.53333333333342</v>
      </c>
    </row>
    <row r="65" spans="1:31" x14ac:dyDescent="0.25">
      <c r="A65">
        <v>32</v>
      </c>
      <c r="B65" s="4">
        <v>430.1111111111112</v>
      </c>
      <c r="C65" s="4">
        <v>777.25454545454545</v>
      </c>
      <c r="D65" s="4">
        <v>421.40000000000003</v>
      </c>
      <c r="E65" s="4">
        <v>378.37777777777785</v>
      </c>
      <c r="F65" s="4">
        <v>656.71111111111111</v>
      </c>
      <c r="G65" s="4">
        <v>518.31111111111113</v>
      </c>
      <c r="H65" s="4">
        <v>500.33333333333337</v>
      </c>
      <c r="I65" s="4">
        <v>1086.1333333333334</v>
      </c>
      <c r="J65" s="4">
        <v>378.33333333333337</v>
      </c>
      <c r="K65" s="4">
        <v>1945.5999999999997</v>
      </c>
      <c r="L65" s="4">
        <v>446.80000000000007</v>
      </c>
      <c r="M65" s="4">
        <v>439.48888888888894</v>
      </c>
      <c r="N65" s="4">
        <v>1289.3090909090909</v>
      </c>
      <c r="O65" s="4">
        <v>1075.5090909090907</v>
      </c>
      <c r="P65" s="4">
        <v>1657.5999999999997</v>
      </c>
      <c r="Q65" s="4">
        <v>1532.5999999999997</v>
      </c>
      <c r="R65" s="4">
        <v>603.80000000000007</v>
      </c>
      <c r="S65" s="4">
        <v>304.24444444444447</v>
      </c>
      <c r="T65" s="4">
        <v>1126.2666666666667</v>
      </c>
      <c r="U65" s="4">
        <v>559.08888888888896</v>
      </c>
      <c r="V65" s="4">
        <v>803.17777777777792</v>
      </c>
      <c r="W65" s="4">
        <v>759.93333333333351</v>
      </c>
      <c r="X65" s="4">
        <v>1320.9777777777781</v>
      </c>
      <c r="Y65" s="4">
        <v>2118.2000000000003</v>
      </c>
      <c r="Z65" s="4">
        <v>1234.0666666666668</v>
      </c>
      <c r="AA65" s="4">
        <v>488.47499999999997</v>
      </c>
      <c r="AB65" s="4">
        <v>2707.2</v>
      </c>
      <c r="AC65" s="4">
        <v>1858.9090909090908</v>
      </c>
      <c r="AD65" s="4">
        <v>2940.5090909090904</v>
      </c>
      <c r="AE65" s="4">
        <v>799.15555555555568</v>
      </c>
    </row>
    <row r="66" spans="1:31" x14ac:dyDescent="0.25">
      <c r="A66">
        <v>32.5</v>
      </c>
      <c r="B66" s="4">
        <v>433.24444444444453</v>
      </c>
      <c r="C66" s="4">
        <v>780.8</v>
      </c>
      <c r="D66" s="4">
        <v>423.77777777777777</v>
      </c>
      <c r="E66" s="4">
        <v>382.53333333333336</v>
      </c>
      <c r="F66" s="4">
        <v>661.46666666666681</v>
      </c>
      <c r="G66" s="4">
        <v>522.20000000000005</v>
      </c>
      <c r="H66" s="4">
        <v>505.82222222222231</v>
      </c>
      <c r="I66" s="4">
        <v>1103.0444444444445</v>
      </c>
      <c r="J66" s="4">
        <v>381.22222222222229</v>
      </c>
      <c r="K66" s="4">
        <v>2006.3999999999999</v>
      </c>
      <c r="L66" s="4">
        <v>451.77777777777783</v>
      </c>
      <c r="M66" s="4">
        <v>443.57777777777784</v>
      </c>
      <c r="N66" s="4">
        <v>1329.6</v>
      </c>
      <c r="O66" s="4">
        <v>1088.1454545454544</v>
      </c>
      <c r="P66" s="4">
        <v>1709.3999999999999</v>
      </c>
      <c r="Q66" s="4">
        <v>1554.6</v>
      </c>
      <c r="R66" s="4">
        <v>608.31111111111125</v>
      </c>
      <c r="S66" s="4">
        <v>306.51111111111118</v>
      </c>
      <c r="T66" s="4">
        <v>1138.6666666666667</v>
      </c>
      <c r="U66" s="4">
        <v>563.08888888888896</v>
      </c>
      <c r="V66" s="4">
        <v>811.04444444444459</v>
      </c>
      <c r="W66" s="4">
        <v>766.57777777777778</v>
      </c>
      <c r="X66" s="4">
        <v>1333.7111111111112</v>
      </c>
      <c r="Y66" s="4">
        <v>2144.3555555555558</v>
      </c>
      <c r="Z66" s="4">
        <v>1253.0000000000002</v>
      </c>
      <c r="AA66" s="4">
        <v>492.72499999999997</v>
      </c>
      <c r="AB66" s="4">
        <v>2791.7999999999997</v>
      </c>
      <c r="AC66" s="4">
        <v>1916.9999999999998</v>
      </c>
      <c r="AD66" s="4">
        <v>3032.3999999999996</v>
      </c>
      <c r="AE66" s="4">
        <v>808.75555555555559</v>
      </c>
    </row>
    <row r="67" spans="1:31" x14ac:dyDescent="0.25">
      <c r="A67">
        <v>33</v>
      </c>
      <c r="B67" s="4">
        <v>436.37777777777785</v>
      </c>
      <c r="C67" s="4">
        <v>782.07272727272721</v>
      </c>
      <c r="D67" s="4">
        <v>426.13333333333338</v>
      </c>
      <c r="E67" s="4">
        <v>386.71111111111117</v>
      </c>
      <c r="F67" s="4">
        <v>666.26666666666677</v>
      </c>
      <c r="G67" s="4">
        <v>526.04444444444448</v>
      </c>
      <c r="H67" s="4">
        <v>511.28888888888895</v>
      </c>
      <c r="I67" s="4">
        <v>1119.9333333333334</v>
      </c>
      <c r="J67" s="4">
        <v>384.15555555555562</v>
      </c>
      <c r="K67" s="4">
        <v>2006.3999999999999</v>
      </c>
      <c r="L67" s="4">
        <v>456.73333333333341</v>
      </c>
      <c r="M67" s="4">
        <v>447.68888888888893</v>
      </c>
      <c r="N67" s="4">
        <v>1329.6</v>
      </c>
      <c r="O67" s="4">
        <v>1100.6909090909089</v>
      </c>
      <c r="P67" s="4">
        <v>1709.3999999999999</v>
      </c>
      <c r="Q67" s="4">
        <v>1576.6</v>
      </c>
      <c r="R67" s="4">
        <v>612.80000000000007</v>
      </c>
      <c r="S67" s="4">
        <v>308.77777777777777</v>
      </c>
      <c r="T67" s="4">
        <v>1151.0444444444447</v>
      </c>
      <c r="U67" s="4">
        <v>567.06666666666672</v>
      </c>
      <c r="V67" s="4">
        <v>818.91111111111115</v>
      </c>
      <c r="W67" s="4">
        <v>773.24444444444453</v>
      </c>
      <c r="X67" s="4">
        <v>1346.4444444444446</v>
      </c>
      <c r="Y67" s="4">
        <v>2170.5111111111114</v>
      </c>
      <c r="Z67" s="4">
        <v>1271.9333333333334</v>
      </c>
      <c r="AA67" s="4">
        <v>496.97499999999997</v>
      </c>
      <c r="AB67" s="4">
        <v>2791.7999999999997</v>
      </c>
      <c r="AC67" s="4">
        <v>1916.9999999999998</v>
      </c>
      <c r="AD67" s="4">
        <v>3032.3999999999996</v>
      </c>
      <c r="AE67" s="4">
        <v>818.37777777777785</v>
      </c>
    </row>
    <row r="68" spans="1:31" x14ac:dyDescent="0.25">
      <c r="A68">
        <v>33.5</v>
      </c>
      <c r="B68" s="4">
        <v>439.48888888888894</v>
      </c>
      <c r="C68" s="4">
        <v>807.14545454545453</v>
      </c>
      <c r="D68" s="4">
        <v>428.51111111111118</v>
      </c>
      <c r="E68" s="4">
        <v>390.88888888888891</v>
      </c>
      <c r="F68" s="4">
        <v>671.04444444444459</v>
      </c>
      <c r="G68" s="4">
        <v>529.93333333333339</v>
      </c>
      <c r="H68" s="4">
        <v>516.77777777777783</v>
      </c>
      <c r="I68" s="4">
        <v>1136.8666666666668</v>
      </c>
      <c r="J68" s="4">
        <v>387.06666666666672</v>
      </c>
      <c r="K68" s="4">
        <v>2067.1999999999998</v>
      </c>
      <c r="L68" s="4">
        <v>461.66666666666669</v>
      </c>
      <c r="M68" s="4">
        <v>451.77777777777783</v>
      </c>
      <c r="N68" s="4">
        <v>1369.8909090909092</v>
      </c>
      <c r="O68" s="4">
        <v>1113.2909090909088</v>
      </c>
      <c r="P68" s="4">
        <v>1761.1999999999998</v>
      </c>
      <c r="Q68" s="4">
        <v>1598.6</v>
      </c>
      <c r="R68" s="4">
        <v>617.31111111111125</v>
      </c>
      <c r="S68" s="4">
        <v>311.04444444444448</v>
      </c>
      <c r="T68" s="4">
        <v>1163.4444444444446</v>
      </c>
      <c r="U68" s="4">
        <v>571.06666666666672</v>
      </c>
      <c r="V68" s="4">
        <v>826.82222222222231</v>
      </c>
      <c r="W68" s="4">
        <v>779.88888888888891</v>
      </c>
      <c r="X68" s="4">
        <v>1359.2</v>
      </c>
      <c r="Y68" s="4">
        <v>2196.666666666667</v>
      </c>
      <c r="Z68" s="4">
        <v>1290.8666666666668</v>
      </c>
      <c r="AA68" s="4">
        <v>501.22500000000002</v>
      </c>
      <c r="AB68" s="4">
        <v>2876.3999999999996</v>
      </c>
      <c r="AC68" s="4">
        <v>1975.0909090909088</v>
      </c>
      <c r="AD68" s="4">
        <v>3124.2909090909088</v>
      </c>
      <c r="AE68" s="4">
        <v>827.97777777777776</v>
      </c>
    </row>
    <row r="69" spans="1:31" x14ac:dyDescent="0.25">
      <c r="A69">
        <v>34</v>
      </c>
      <c r="B69" s="4">
        <v>442.6</v>
      </c>
      <c r="C69" s="4">
        <v>809.65454545454543</v>
      </c>
      <c r="D69" s="4">
        <v>430.86666666666667</v>
      </c>
      <c r="E69" s="4">
        <v>395.04444444444448</v>
      </c>
      <c r="F69" s="4">
        <v>675.82222222222231</v>
      </c>
      <c r="G69" s="4">
        <v>533.80000000000007</v>
      </c>
      <c r="H69" s="4">
        <v>522.26666666666677</v>
      </c>
      <c r="I69" s="4">
        <v>1153.7333333333333</v>
      </c>
      <c r="J69" s="4">
        <v>389.95555555555558</v>
      </c>
      <c r="K69" s="4">
        <v>2067.1999999999998</v>
      </c>
      <c r="L69" s="4">
        <v>466.62222222222226</v>
      </c>
      <c r="M69" s="4">
        <v>455.84444444444449</v>
      </c>
      <c r="N69" s="4">
        <v>1369.8909090909092</v>
      </c>
      <c r="O69" s="4">
        <v>1125.8545454545454</v>
      </c>
      <c r="P69" s="4">
        <v>1761.1999999999998</v>
      </c>
      <c r="Q69" s="4">
        <v>1620.6</v>
      </c>
      <c r="R69" s="4">
        <v>621.80000000000007</v>
      </c>
      <c r="S69" s="4">
        <v>313.31111111111119</v>
      </c>
      <c r="T69" s="4">
        <v>1175.8222222222223</v>
      </c>
      <c r="U69" s="4">
        <v>575.04444444444448</v>
      </c>
      <c r="V69" s="4">
        <v>834.66666666666686</v>
      </c>
      <c r="W69" s="4">
        <v>786.51111111111118</v>
      </c>
      <c r="X69" s="4">
        <v>1371.9555555555557</v>
      </c>
      <c r="Y69" s="4">
        <v>2222.8222222222225</v>
      </c>
      <c r="Z69" s="4">
        <v>1309.8</v>
      </c>
      <c r="AA69" s="4">
        <v>505.45</v>
      </c>
      <c r="AB69" s="4">
        <v>2876.3999999999996</v>
      </c>
      <c r="AC69" s="4">
        <v>1975.0909090909088</v>
      </c>
      <c r="AD69" s="4">
        <v>3124.2909090909088</v>
      </c>
      <c r="AE69" s="4">
        <v>837.5777777777779</v>
      </c>
    </row>
    <row r="70" spans="1:31" x14ac:dyDescent="0.25">
      <c r="A70">
        <v>34.5</v>
      </c>
      <c r="B70" s="4">
        <v>445.71111111111117</v>
      </c>
      <c r="C70" s="4">
        <v>810.10909090909081</v>
      </c>
      <c r="D70" s="4">
        <v>433.24444444444453</v>
      </c>
      <c r="E70" s="4">
        <v>399.24444444444447</v>
      </c>
      <c r="F70" s="4">
        <v>680.6</v>
      </c>
      <c r="G70" s="4">
        <v>537.66666666666674</v>
      </c>
      <c r="H70" s="4">
        <v>527.75555555555559</v>
      </c>
      <c r="I70" s="4">
        <v>1170.6444444444444</v>
      </c>
      <c r="J70" s="4">
        <v>392.86666666666667</v>
      </c>
      <c r="K70" s="4">
        <v>2128</v>
      </c>
      <c r="L70" s="4">
        <v>471.57777777777784</v>
      </c>
      <c r="M70" s="4">
        <v>459.95555555555558</v>
      </c>
      <c r="N70" s="4">
        <v>1410.181818181818</v>
      </c>
      <c r="O70" s="4">
        <v>1151.0181818181816</v>
      </c>
      <c r="P70" s="4">
        <v>1812.9999999999998</v>
      </c>
      <c r="Q70" s="4">
        <v>1642.5999999999997</v>
      </c>
      <c r="R70" s="4">
        <v>626.31111111111113</v>
      </c>
      <c r="S70" s="4">
        <v>315.5555555555556</v>
      </c>
      <c r="T70" s="4">
        <v>1188.2444444444448</v>
      </c>
      <c r="U70" s="4">
        <v>579.02222222222224</v>
      </c>
      <c r="V70" s="4">
        <v>842.5777777777779</v>
      </c>
      <c r="W70" s="4">
        <v>793.17777777777792</v>
      </c>
      <c r="X70" s="4">
        <v>1384.7111111111112</v>
      </c>
      <c r="Y70" s="4">
        <v>2248.9777777777781</v>
      </c>
      <c r="Z70" s="4">
        <v>1328.7333333333333</v>
      </c>
      <c r="AA70" s="4">
        <v>509.67500000000001</v>
      </c>
      <c r="AB70" s="4">
        <v>2960.9999999999995</v>
      </c>
      <c r="AC70" s="4">
        <v>2033.181818181818</v>
      </c>
      <c r="AD70" s="4">
        <v>3216.181818181818</v>
      </c>
      <c r="AE70" s="4">
        <v>847.20000000000016</v>
      </c>
    </row>
    <row r="71" spans="1:31" x14ac:dyDescent="0.25">
      <c r="A71">
        <v>35</v>
      </c>
      <c r="B71" s="4">
        <v>448.84444444444449</v>
      </c>
      <c r="C71" s="4">
        <v>812.59999999999991</v>
      </c>
      <c r="D71" s="4">
        <v>435.60000000000008</v>
      </c>
      <c r="E71" s="4">
        <v>403.40000000000003</v>
      </c>
      <c r="F71" s="4">
        <v>685.35555555555572</v>
      </c>
      <c r="G71" s="4">
        <v>541.5777777777779</v>
      </c>
      <c r="H71" s="4">
        <v>533.28888888888889</v>
      </c>
      <c r="I71" s="4">
        <v>1187.5555555555557</v>
      </c>
      <c r="J71" s="4">
        <v>395.80000000000007</v>
      </c>
      <c r="K71" s="4">
        <v>2128</v>
      </c>
      <c r="L71" s="4">
        <v>476.53333333333336</v>
      </c>
      <c r="M71" s="4">
        <v>464.04444444444448</v>
      </c>
      <c r="N71" s="4">
        <v>1410.181818181818</v>
      </c>
      <c r="O71" s="4">
        <v>1163.5999999999999</v>
      </c>
      <c r="P71" s="4">
        <v>1812.9999999999998</v>
      </c>
      <c r="Q71" s="4">
        <v>1664.6</v>
      </c>
      <c r="R71" s="4">
        <v>630.82222222222231</v>
      </c>
      <c r="S71" s="4">
        <v>317.82222222222225</v>
      </c>
      <c r="T71" s="4">
        <v>1200.6444444444444</v>
      </c>
      <c r="U71" s="4">
        <v>583.02222222222235</v>
      </c>
      <c r="V71" s="4">
        <v>850.4666666666667</v>
      </c>
      <c r="W71" s="4">
        <v>799.82222222222231</v>
      </c>
      <c r="X71" s="4">
        <v>1397.4444444444446</v>
      </c>
      <c r="Y71" s="4">
        <v>2275.1333333333332</v>
      </c>
      <c r="Z71" s="4">
        <v>1347.666666666667</v>
      </c>
      <c r="AA71" s="4">
        <v>513.92499999999995</v>
      </c>
      <c r="AB71" s="4">
        <v>2960.9999999999995</v>
      </c>
      <c r="AC71" s="4">
        <v>2033.181818181818</v>
      </c>
      <c r="AD71" s="4">
        <v>3216.181818181818</v>
      </c>
      <c r="AE71" s="4">
        <v>856.77777777777794</v>
      </c>
    </row>
    <row r="72" spans="1:31" x14ac:dyDescent="0.25">
      <c r="A72">
        <v>35.5</v>
      </c>
      <c r="B72" s="4">
        <v>451.97777777777782</v>
      </c>
      <c r="C72" s="4">
        <v>862.21818181818185</v>
      </c>
      <c r="D72" s="4">
        <v>437.97777777777782</v>
      </c>
      <c r="E72" s="4">
        <v>407.57777777777778</v>
      </c>
      <c r="F72" s="4">
        <v>690.13333333333344</v>
      </c>
      <c r="G72" s="4">
        <v>545.42222222222222</v>
      </c>
      <c r="H72" s="4">
        <v>538.75555555555559</v>
      </c>
      <c r="I72" s="4">
        <v>1204.4666666666667</v>
      </c>
      <c r="J72" s="4">
        <v>398.66666666666674</v>
      </c>
      <c r="K72" s="4">
        <v>2188.7999999999997</v>
      </c>
      <c r="L72" s="4">
        <v>481.48888888888894</v>
      </c>
      <c r="M72" s="4">
        <v>468.13333333333338</v>
      </c>
      <c r="N72" s="4">
        <v>1450.4727272727271</v>
      </c>
      <c r="O72" s="4">
        <v>1176.2181818181816</v>
      </c>
      <c r="P72" s="4">
        <v>1864.8</v>
      </c>
      <c r="Q72" s="4">
        <v>1686.6</v>
      </c>
      <c r="R72" s="4">
        <v>635.33333333333337</v>
      </c>
      <c r="S72" s="4">
        <v>320.0888888888889</v>
      </c>
      <c r="T72" s="4">
        <v>1213.0222222222224</v>
      </c>
      <c r="U72" s="4">
        <v>587</v>
      </c>
      <c r="V72" s="4">
        <v>858.33333333333337</v>
      </c>
      <c r="W72" s="4">
        <v>806.46666666666681</v>
      </c>
      <c r="X72" s="4">
        <v>1410.2000000000003</v>
      </c>
      <c r="Y72" s="4">
        <v>2301.2888888888888</v>
      </c>
      <c r="Z72" s="4">
        <v>1366.577777777778</v>
      </c>
      <c r="AA72" s="4">
        <v>518.15</v>
      </c>
      <c r="AB72" s="4">
        <v>3045.5999999999995</v>
      </c>
      <c r="AC72" s="4">
        <v>2091.272727272727</v>
      </c>
      <c r="AD72" s="4">
        <v>3308.0727272727272</v>
      </c>
      <c r="AE72" s="4">
        <v>866.37777777777785</v>
      </c>
    </row>
    <row r="73" spans="1:31" x14ac:dyDescent="0.25">
      <c r="A73">
        <v>36</v>
      </c>
      <c r="B73" s="4">
        <v>455.0888888888889</v>
      </c>
      <c r="C73" s="4">
        <v>870.56363636363631</v>
      </c>
      <c r="D73" s="4">
        <v>440.33333333333337</v>
      </c>
      <c r="E73" s="4">
        <v>411.77777777777783</v>
      </c>
      <c r="F73" s="4">
        <v>694.93333333333351</v>
      </c>
      <c r="G73" s="4">
        <v>549.31111111111113</v>
      </c>
      <c r="H73" s="4">
        <v>544.24444444444453</v>
      </c>
      <c r="I73" s="4">
        <v>1221.3555555555556</v>
      </c>
      <c r="J73" s="4">
        <v>401.6</v>
      </c>
      <c r="K73" s="4">
        <v>2188.7999999999997</v>
      </c>
      <c r="L73" s="4">
        <v>486.44444444444451</v>
      </c>
      <c r="M73" s="4">
        <v>472.20000000000005</v>
      </c>
      <c r="N73" s="4">
        <v>1450.4727272727271</v>
      </c>
      <c r="O73" s="4">
        <v>1188.7818181818182</v>
      </c>
      <c r="P73" s="4">
        <v>1864.8</v>
      </c>
      <c r="Q73" s="4">
        <v>1708.6</v>
      </c>
      <c r="R73" s="4">
        <v>639.82222222222231</v>
      </c>
      <c r="S73" s="4">
        <v>322.33333333333337</v>
      </c>
      <c r="T73" s="4">
        <v>1225.4222222222224</v>
      </c>
      <c r="U73" s="4">
        <v>590.95555555555563</v>
      </c>
      <c r="V73" s="4">
        <v>866.22222222222229</v>
      </c>
      <c r="W73" s="4">
        <v>813.11111111111109</v>
      </c>
      <c r="X73" s="4">
        <v>1422.9555555555557</v>
      </c>
      <c r="Y73" s="4">
        <v>2327.4444444444443</v>
      </c>
      <c r="Z73" s="4">
        <v>1385.5111111111112</v>
      </c>
      <c r="AA73" s="4">
        <v>522.42499999999995</v>
      </c>
      <c r="AB73" s="4">
        <v>3045.5999999999995</v>
      </c>
      <c r="AC73" s="4">
        <v>2091.272727272727</v>
      </c>
      <c r="AD73" s="4">
        <v>3308.0727272727272</v>
      </c>
      <c r="AE73" s="4">
        <v>876.00000000000011</v>
      </c>
    </row>
    <row r="74" spans="1:31" x14ac:dyDescent="0.25">
      <c r="A74">
        <v>36.5</v>
      </c>
      <c r="B74" s="4">
        <v>458.22222222222223</v>
      </c>
      <c r="C74" s="4">
        <v>888.29090909090905</v>
      </c>
      <c r="D74" s="4">
        <v>442.71111111111117</v>
      </c>
      <c r="E74" s="4">
        <v>415.95555555555563</v>
      </c>
      <c r="F74" s="4">
        <v>699.68888888888898</v>
      </c>
      <c r="G74" s="4">
        <v>553.17777777777781</v>
      </c>
      <c r="H74" s="4">
        <v>549.75555555555559</v>
      </c>
      <c r="I74" s="4">
        <v>1238.2666666666669</v>
      </c>
      <c r="J74" s="4">
        <v>404.48888888888894</v>
      </c>
      <c r="K74" s="4">
        <v>2249.6</v>
      </c>
      <c r="L74" s="4">
        <v>491.37777777777785</v>
      </c>
      <c r="M74" s="4">
        <v>476.28888888888895</v>
      </c>
      <c r="N74" s="4">
        <v>1490.7636363636361</v>
      </c>
      <c r="O74" s="4">
        <v>1201.3454545454545</v>
      </c>
      <c r="P74" s="4">
        <v>1916.6000000000001</v>
      </c>
      <c r="Q74" s="4">
        <v>1730.6</v>
      </c>
      <c r="R74" s="4">
        <v>644.33333333333337</v>
      </c>
      <c r="S74" s="4">
        <v>324.60000000000002</v>
      </c>
      <c r="T74" s="4">
        <v>1237.8000000000002</v>
      </c>
      <c r="U74" s="4">
        <v>594.95555555555563</v>
      </c>
      <c r="V74" s="4">
        <v>874.08888888888896</v>
      </c>
      <c r="W74" s="4">
        <v>819.77777777777783</v>
      </c>
      <c r="X74" s="4">
        <v>1435.6888888888889</v>
      </c>
      <c r="Y74" s="4">
        <v>2353.6</v>
      </c>
      <c r="Z74" s="4">
        <v>1404.4444444444446</v>
      </c>
      <c r="AA74" s="4">
        <v>526.65</v>
      </c>
      <c r="AB74" s="4">
        <v>3130.1999999999994</v>
      </c>
      <c r="AC74" s="4">
        <v>2149.3636363636365</v>
      </c>
      <c r="AD74" s="4">
        <v>3399.9636363636359</v>
      </c>
      <c r="AE74" s="4">
        <v>885.62222222222226</v>
      </c>
    </row>
    <row r="75" spans="1:31" x14ac:dyDescent="0.25">
      <c r="A75">
        <v>37</v>
      </c>
      <c r="B75" s="4">
        <v>461.35555555555561</v>
      </c>
      <c r="C75" s="4">
        <v>890.07272727272721</v>
      </c>
      <c r="D75" s="4">
        <v>445.0888888888889</v>
      </c>
      <c r="E75" s="4">
        <v>420.1111111111112</v>
      </c>
      <c r="F75" s="4">
        <v>704.48888888888894</v>
      </c>
      <c r="G75" s="4">
        <v>557.06666666666672</v>
      </c>
      <c r="H75" s="4">
        <v>555.24444444444453</v>
      </c>
      <c r="I75" s="4">
        <v>1255.1777777777779</v>
      </c>
      <c r="J75" s="4">
        <v>407.40000000000009</v>
      </c>
      <c r="K75" s="4">
        <v>2249.6</v>
      </c>
      <c r="L75" s="4">
        <v>496.33333333333337</v>
      </c>
      <c r="M75" s="4">
        <v>480.40000000000009</v>
      </c>
      <c r="N75" s="4">
        <v>1490.7636363636361</v>
      </c>
      <c r="O75" s="4">
        <v>1213.9090909090908</v>
      </c>
      <c r="P75" s="4">
        <v>1916.6000000000001</v>
      </c>
      <c r="Q75" s="4">
        <v>1752.5999999999997</v>
      </c>
      <c r="R75" s="4">
        <v>648.82222222222231</v>
      </c>
      <c r="S75" s="4">
        <v>326.86666666666673</v>
      </c>
      <c r="T75" s="4">
        <v>1250.1777777777779</v>
      </c>
      <c r="U75" s="4">
        <v>598.93333333333339</v>
      </c>
      <c r="V75" s="4">
        <v>881.97777777777787</v>
      </c>
      <c r="W75" s="4">
        <v>826.40000000000009</v>
      </c>
      <c r="X75" s="4">
        <v>1448.4444444444446</v>
      </c>
      <c r="Y75" s="4">
        <v>2379.7555555555559</v>
      </c>
      <c r="Z75" s="4">
        <v>1423.377777777778</v>
      </c>
      <c r="AA75" s="4">
        <v>530.9</v>
      </c>
      <c r="AB75" s="4">
        <v>3130.1999999999994</v>
      </c>
      <c r="AC75" s="4">
        <v>2149.3636363636365</v>
      </c>
      <c r="AD75" s="4">
        <v>3399.9636363636359</v>
      </c>
      <c r="AE75" s="4">
        <v>895.2222222222224</v>
      </c>
    </row>
    <row r="76" spans="1:31" x14ac:dyDescent="0.25">
      <c r="A76">
        <v>37.5</v>
      </c>
      <c r="B76" s="4">
        <v>464.48888888888894</v>
      </c>
      <c r="C76" s="4">
        <v>890.27272727272714</v>
      </c>
      <c r="D76" s="4">
        <v>447.46666666666675</v>
      </c>
      <c r="E76" s="4">
        <v>424.31111111111113</v>
      </c>
      <c r="F76" s="4">
        <v>709.26666666666677</v>
      </c>
      <c r="G76" s="4">
        <v>560.93333333333339</v>
      </c>
      <c r="H76" s="4">
        <v>560.73333333333346</v>
      </c>
      <c r="I76" s="4">
        <v>1272.0666666666666</v>
      </c>
      <c r="J76" s="4">
        <v>410.31111111111113</v>
      </c>
      <c r="K76" s="4">
        <v>2310.3999999999996</v>
      </c>
      <c r="L76" s="4">
        <v>501.28888888888895</v>
      </c>
      <c r="M76" s="4">
        <v>484.48888888888894</v>
      </c>
      <c r="N76" s="4">
        <v>1531.0545454545454</v>
      </c>
      <c r="O76" s="4">
        <v>1226.5090909090909</v>
      </c>
      <c r="P76" s="4">
        <v>1968.3999999999996</v>
      </c>
      <c r="Q76" s="4">
        <v>1774.6</v>
      </c>
      <c r="R76" s="4">
        <v>653.33333333333337</v>
      </c>
      <c r="S76" s="4">
        <v>329.13333333333338</v>
      </c>
      <c r="T76" s="4">
        <v>1262.5555555555557</v>
      </c>
      <c r="U76" s="4">
        <v>602.93333333333339</v>
      </c>
      <c r="V76" s="4">
        <v>889.84444444444455</v>
      </c>
      <c r="W76" s="4">
        <v>833.06666666666672</v>
      </c>
      <c r="X76" s="4">
        <v>1461.2</v>
      </c>
      <c r="Y76" s="4">
        <v>2405.9111111111115</v>
      </c>
      <c r="Z76" s="4">
        <v>1442.3111111111111</v>
      </c>
      <c r="AA76" s="4">
        <v>535.125</v>
      </c>
      <c r="AB76" s="4">
        <v>3214.7999999999997</v>
      </c>
      <c r="AC76" s="4">
        <v>2207.454545454545</v>
      </c>
      <c r="AD76" s="4">
        <v>3491.8545454545451</v>
      </c>
      <c r="AE76" s="4">
        <v>904.82222222222231</v>
      </c>
    </row>
    <row r="77" spans="1:31" x14ac:dyDescent="0.25">
      <c r="A77">
        <v>38</v>
      </c>
      <c r="B77" s="4">
        <v>467.6</v>
      </c>
      <c r="C77" s="4">
        <v>891.74545454545444</v>
      </c>
      <c r="D77" s="4">
        <v>449.8</v>
      </c>
      <c r="E77" s="4">
        <v>428.4666666666667</v>
      </c>
      <c r="F77" s="4">
        <v>714.04444444444448</v>
      </c>
      <c r="G77" s="4">
        <v>564.80000000000007</v>
      </c>
      <c r="H77" s="4">
        <v>566.20000000000005</v>
      </c>
      <c r="I77" s="4">
        <v>1288.9777777777779</v>
      </c>
      <c r="J77" s="4">
        <v>413.22222222222223</v>
      </c>
      <c r="K77" s="4">
        <v>2310.3999999999996</v>
      </c>
      <c r="L77" s="4">
        <v>506.24444444444453</v>
      </c>
      <c r="M77" s="4">
        <v>488.57777777777784</v>
      </c>
      <c r="N77" s="4">
        <v>1531.0545454545454</v>
      </c>
      <c r="O77" s="4">
        <v>1239.1272727272726</v>
      </c>
      <c r="P77" s="4">
        <v>1968.3999999999996</v>
      </c>
      <c r="Q77" s="4">
        <v>1796.6</v>
      </c>
      <c r="R77" s="4">
        <v>657.82222222222219</v>
      </c>
      <c r="S77" s="4">
        <v>331.40000000000003</v>
      </c>
      <c r="T77" s="4">
        <v>1274.9777777777779</v>
      </c>
      <c r="U77" s="4">
        <v>606.91111111111115</v>
      </c>
      <c r="V77" s="4">
        <v>897.73333333333346</v>
      </c>
      <c r="W77" s="4">
        <v>839.71111111111122</v>
      </c>
      <c r="X77" s="4">
        <v>1473.9777777777779</v>
      </c>
      <c r="Y77" s="4">
        <v>2432.0666666666671</v>
      </c>
      <c r="Z77" s="4">
        <v>1461.2444444444445</v>
      </c>
      <c r="AA77" s="4">
        <v>539.35</v>
      </c>
      <c r="AB77" s="4">
        <v>3214.7999999999997</v>
      </c>
      <c r="AC77" s="4">
        <v>2207.454545454545</v>
      </c>
      <c r="AD77" s="4">
        <v>3491.8545454545451</v>
      </c>
      <c r="AE77" s="4">
        <v>914.40000000000009</v>
      </c>
    </row>
    <row r="78" spans="1:31" x14ac:dyDescent="0.25">
      <c r="A78">
        <v>38.5</v>
      </c>
      <c r="B78" s="4">
        <v>470.71111111111117</v>
      </c>
      <c r="C78" s="4">
        <v>920.36363636363626</v>
      </c>
      <c r="D78" s="4">
        <v>452.17777777777781</v>
      </c>
      <c r="E78" s="4">
        <v>432.6444444444445</v>
      </c>
      <c r="F78" s="4">
        <v>718.82222222222231</v>
      </c>
      <c r="G78" s="4">
        <v>568.68888888888898</v>
      </c>
      <c r="H78" s="4">
        <v>571.68888888888887</v>
      </c>
      <c r="I78" s="4">
        <v>1305.8666666666668</v>
      </c>
      <c r="J78" s="4">
        <v>416.13333333333338</v>
      </c>
      <c r="K78" s="4">
        <v>2371.1999999999998</v>
      </c>
      <c r="L78" s="4">
        <v>511.17777777777781</v>
      </c>
      <c r="M78" s="4">
        <v>492.68888888888898</v>
      </c>
      <c r="N78" s="4">
        <v>1547.9999999999998</v>
      </c>
      <c r="O78" s="4">
        <v>1251.6727272727271</v>
      </c>
      <c r="P78" s="4">
        <v>2020.1999999999996</v>
      </c>
      <c r="Q78" s="4">
        <v>1818.6</v>
      </c>
      <c r="R78" s="4">
        <v>662.31111111111125</v>
      </c>
      <c r="S78" s="4">
        <v>333.62222222222226</v>
      </c>
      <c r="T78" s="4">
        <v>1287.3555555555556</v>
      </c>
      <c r="U78" s="4">
        <v>610.88888888888891</v>
      </c>
      <c r="V78" s="4">
        <v>905.6</v>
      </c>
      <c r="W78" s="4">
        <v>846.35555555555572</v>
      </c>
      <c r="X78" s="4">
        <v>1486.7111111111112</v>
      </c>
      <c r="Y78" s="4">
        <v>2458.2222222222226</v>
      </c>
      <c r="Z78" s="4">
        <v>1480.1777777777779</v>
      </c>
      <c r="AA78" s="4">
        <v>543.59999999999991</v>
      </c>
      <c r="AB78" s="4">
        <v>3299.4</v>
      </c>
      <c r="AC78" s="4">
        <v>2209.090909090909</v>
      </c>
      <c r="AD78" s="4">
        <v>3583.7454545454543</v>
      </c>
      <c r="AE78" s="4">
        <v>924.02222222222235</v>
      </c>
    </row>
    <row r="79" spans="1:31" x14ac:dyDescent="0.25">
      <c r="A79">
        <v>39</v>
      </c>
      <c r="B79" s="4">
        <v>473.84444444444449</v>
      </c>
      <c r="C79" s="4">
        <v>923.21818181818173</v>
      </c>
      <c r="D79" s="4">
        <v>454.5555555555556</v>
      </c>
      <c r="E79" s="4">
        <v>436.80000000000007</v>
      </c>
      <c r="F79" s="4">
        <v>723.60000000000014</v>
      </c>
      <c r="G79" s="4">
        <v>572.5333333333333</v>
      </c>
      <c r="H79" s="4">
        <v>577.17777777777792</v>
      </c>
      <c r="I79" s="4">
        <v>1322.7777777777778</v>
      </c>
      <c r="J79" s="4">
        <v>419.0222222222223</v>
      </c>
      <c r="K79" s="4">
        <v>2371.1999999999998</v>
      </c>
      <c r="L79" s="4">
        <v>516.15555555555568</v>
      </c>
      <c r="M79" s="4">
        <v>496.77777777777783</v>
      </c>
      <c r="N79" s="4">
        <v>1547.9999999999998</v>
      </c>
      <c r="O79" s="4">
        <v>1264.2181818181818</v>
      </c>
      <c r="P79" s="4">
        <v>2020.1999999999996</v>
      </c>
      <c r="Q79" s="4">
        <v>1840.6</v>
      </c>
      <c r="R79" s="4">
        <v>666.82222222222231</v>
      </c>
      <c r="S79" s="4">
        <v>335.91111111111115</v>
      </c>
      <c r="T79" s="4">
        <v>1299.7555555555557</v>
      </c>
      <c r="U79" s="4">
        <v>614.86666666666667</v>
      </c>
      <c r="V79" s="4">
        <v>913.48888888888894</v>
      </c>
      <c r="W79" s="4">
        <v>853.00000000000011</v>
      </c>
      <c r="X79" s="4">
        <v>1499.4666666666667</v>
      </c>
      <c r="Y79" s="4">
        <v>2484.3777777777782</v>
      </c>
      <c r="Z79" s="4">
        <v>1499.1111111111113</v>
      </c>
      <c r="AA79" s="4">
        <v>547.84999999999991</v>
      </c>
      <c r="AB79" s="4">
        <v>3299.4</v>
      </c>
      <c r="AC79" s="4">
        <v>2209.090909090909</v>
      </c>
      <c r="AD79" s="4">
        <v>3583.7454545454543</v>
      </c>
      <c r="AE79" s="4">
        <v>933.62222222222226</v>
      </c>
    </row>
    <row r="80" spans="1:31" x14ac:dyDescent="0.25">
      <c r="A80">
        <v>39.5</v>
      </c>
      <c r="B80" s="4">
        <v>476.97777777777782</v>
      </c>
      <c r="C80" s="4">
        <v>923.70909090909083</v>
      </c>
      <c r="D80" s="4">
        <v>456.93333333333339</v>
      </c>
      <c r="E80" s="4">
        <v>440.97777777777782</v>
      </c>
      <c r="F80" s="4">
        <v>728.37777777777785</v>
      </c>
      <c r="G80" s="4">
        <v>576.44444444444446</v>
      </c>
      <c r="H80" s="4">
        <v>582.68888888888887</v>
      </c>
      <c r="I80" s="4">
        <v>1339.6888888888891</v>
      </c>
      <c r="J80" s="4">
        <v>421.95555555555558</v>
      </c>
      <c r="K80" s="4">
        <v>2431.9999999999995</v>
      </c>
      <c r="L80" s="4">
        <v>521.08888888888896</v>
      </c>
      <c r="M80" s="4">
        <v>500.86666666666667</v>
      </c>
      <c r="N80" s="4">
        <v>1547.9999999999998</v>
      </c>
      <c r="O80" s="4">
        <v>1289.3454545454545</v>
      </c>
      <c r="P80" s="4">
        <v>2071.9999999999995</v>
      </c>
      <c r="Q80" s="4">
        <v>1862.6</v>
      </c>
      <c r="R80" s="4">
        <v>671.35555555555561</v>
      </c>
      <c r="S80" s="4">
        <v>338.17777777777781</v>
      </c>
      <c r="T80" s="4">
        <v>1312.1555555555558</v>
      </c>
      <c r="U80" s="4">
        <v>618.86666666666679</v>
      </c>
      <c r="V80" s="4">
        <v>921.33333333333348</v>
      </c>
      <c r="W80" s="4">
        <v>859.66666666666686</v>
      </c>
      <c r="X80" s="4">
        <v>1512.1777777777779</v>
      </c>
      <c r="Y80" s="4">
        <v>2510.5333333333338</v>
      </c>
      <c r="Z80" s="4">
        <v>1518.0444444444447</v>
      </c>
      <c r="AA80" s="4">
        <v>552.07500000000005</v>
      </c>
      <c r="AB80" s="4">
        <v>3320.9999999999995</v>
      </c>
      <c r="AC80" s="4">
        <v>2209.090909090909</v>
      </c>
      <c r="AD80" s="4">
        <v>3675.6363636363631</v>
      </c>
      <c r="AE80" s="4">
        <v>943.24444444444453</v>
      </c>
    </row>
    <row r="81" spans="1:31" x14ac:dyDescent="0.25">
      <c r="A81">
        <v>40</v>
      </c>
      <c r="B81" s="4">
        <v>480.0888888888889</v>
      </c>
      <c r="C81" s="4">
        <v>925.09090909090901</v>
      </c>
      <c r="D81" s="4">
        <v>459.31111111111113</v>
      </c>
      <c r="E81" s="4">
        <v>445.15555555555557</v>
      </c>
      <c r="F81" s="4">
        <v>733.15555555555568</v>
      </c>
      <c r="G81" s="4">
        <v>580.33333333333337</v>
      </c>
      <c r="H81" s="4">
        <v>588.17777777777781</v>
      </c>
      <c r="I81" s="4">
        <v>1356.577777777778</v>
      </c>
      <c r="J81" s="4">
        <v>424.84444444444449</v>
      </c>
      <c r="K81" s="4">
        <v>2431.9999999999995</v>
      </c>
      <c r="L81" s="4">
        <v>526.04444444444448</v>
      </c>
      <c r="M81" s="4">
        <v>504.95555555555558</v>
      </c>
      <c r="N81" s="4">
        <v>1547.9999999999998</v>
      </c>
      <c r="O81" s="4">
        <v>1301.9090909090908</v>
      </c>
      <c r="P81" s="4">
        <v>2071.9999999999995</v>
      </c>
      <c r="Q81" s="4">
        <v>1884.6</v>
      </c>
      <c r="R81" s="4">
        <v>675.84444444444455</v>
      </c>
      <c r="S81" s="4">
        <v>340.44444444444446</v>
      </c>
      <c r="T81" s="4">
        <v>1324.5333333333333</v>
      </c>
      <c r="U81" s="4">
        <v>622.84444444444443</v>
      </c>
      <c r="V81" s="4">
        <v>929.24444444444464</v>
      </c>
      <c r="W81" s="4">
        <v>866.31111111111113</v>
      </c>
      <c r="X81" s="4">
        <v>1524.9333333333336</v>
      </c>
      <c r="Y81" s="4">
        <v>2536.6888888888893</v>
      </c>
      <c r="Z81" s="4">
        <v>1536.9555555555557</v>
      </c>
      <c r="AA81" s="4">
        <v>556.32499999999993</v>
      </c>
      <c r="AB81" s="4">
        <v>3320.9999999999995</v>
      </c>
      <c r="AC81" s="4">
        <v>2209.090909090909</v>
      </c>
      <c r="AD81" s="4">
        <v>3675.6363636363631</v>
      </c>
      <c r="AE81" s="4">
        <v>952.84444444444443</v>
      </c>
    </row>
    <row r="82" spans="1:31" x14ac:dyDescent="0.25">
      <c r="A82">
        <v>40.5</v>
      </c>
      <c r="B82" s="4">
        <v>483.20000000000005</v>
      </c>
      <c r="C82" s="4">
        <v>952.56363636363619</v>
      </c>
      <c r="D82" s="4">
        <v>461.66666666666669</v>
      </c>
      <c r="E82" s="4">
        <v>449.33333333333337</v>
      </c>
      <c r="F82" s="4">
        <v>737.93333333333339</v>
      </c>
      <c r="G82" s="4">
        <v>584.17777777777781</v>
      </c>
      <c r="H82" s="4">
        <v>593.66666666666663</v>
      </c>
      <c r="I82" s="4">
        <v>1373.4888888888891</v>
      </c>
      <c r="J82" s="4">
        <v>427.73333333333335</v>
      </c>
      <c r="K82" s="4">
        <v>2492.7999999999997</v>
      </c>
      <c r="L82" s="4">
        <v>531</v>
      </c>
      <c r="M82" s="4">
        <v>509.0222222222223</v>
      </c>
      <c r="N82" s="4">
        <v>1547.9999999999998</v>
      </c>
      <c r="O82" s="4">
        <v>1314.5636363636363</v>
      </c>
      <c r="P82" s="4">
        <v>2123.7999999999997</v>
      </c>
      <c r="Q82" s="4">
        <v>1906.6000000000001</v>
      </c>
      <c r="R82" s="4">
        <v>680.33333333333337</v>
      </c>
      <c r="S82" s="4">
        <v>342.71111111111117</v>
      </c>
      <c r="T82" s="4">
        <v>1336.9333333333334</v>
      </c>
      <c r="U82" s="4">
        <v>626.82222222222231</v>
      </c>
      <c r="V82" s="4">
        <v>937.13333333333333</v>
      </c>
      <c r="W82" s="4">
        <v>872.93333333333339</v>
      </c>
      <c r="X82" s="4">
        <v>1537.6888888888891</v>
      </c>
      <c r="Y82" s="4">
        <v>2559.3111111111116</v>
      </c>
      <c r="Z82" s="4">
        <v>1555.9111111111113</v>
      </c>
      <c r="AA82" s="4">
        <v>560.54999999999995</v>
      </c>
      <c r="AB82" s="4">
        <v>3320.9999999999995</v>
      </c>
      <c r="AC82" s="4">
        <v>2209.090909090909</v>
      </c>
      <c r="AD82" s="4">
        <v>3767.5272727272722</v>
      </c>
      <c r="AE82" s="4">
        <v>962.46666666666681</v>
      </c>
    </row>
    <row r="83" spans="1:31" x14ac:dyDescent="0.25">
      <c r="A83">
        <v>41</v>
      </c>
      <c r="B83" s="4">
        <v>486.31111111111119</v>
      </c>
      <c r="C83" s="4">
        <v>955.30909090909074</v>
      </c>
      <c r="D83" s="4">
        <v>464.04444444444448</v>
      </c>
      <c r="E83" s="4">
        <v>453.51111111111118</v>
      </c>
      <c r="F83" s="4">
        <v>742.71111111111122</v>
      </c>
      <c r="G83" s="4">
        <v>588.08888888888896</v>
      </c>
      <c r="H83" s="4">
        <v>599.15555555555568</v>
      </c>
      <c r="I83" s="4">
        <v>1390.4</v>
      </c>
      <c r="J83" s="4">
        <v>430.66666666666674</v>
      </c>
      <c r="K83" s="4">
        <v>2492.7999999999997</v>
      </c>
      <c r="L83" s="4">
        <v>535.95555555555563</v>
      </c>
      <c r="M83" s="4">
        <v>513.13333333333333</v>
      </c>
      <c r="N83" s="4">
        <v>1547.9999999999998</v>
      </c>
      <c r="O83" s="4">
        <v>1326.6</v>
      </c>
      <c r="P83" s="4">
        <v>2123.7999999999997</v>
      </c>
      <c r="Q83" s="4">
        <v>1928.6</v>
      </c>
      <c r="R83" s="4">
        <v>684.82222222222231</v>
      </c>
      <c r="S83" s="4">
        <v>344.95555555555558</v>
      </c>
      <c r="T83" s="4">
        <v>1349.3555555555558</v>
      </c>
      <c r="U83" s="4">
        <v>630.80000000000007</v>
      </c>
      <c r="V83" s="4">
        <v>945.00000000000011</v>
      </c>
      <c r="W83" s="4">
        <v>879.6</v>
      </c>
      <c r="X83" s="4">
        <v>1550.4444444444448</v>
      </c>
      <c r="Y83" s="4">
        <v>2581.9333333333334</v>
      </c>
      <c r="Z83" s="4">
        <v>1574.8444444444444</v>
      </c>
      <c r="AA83" s="4">
        <v>564.77499999999998</v>
      </c>
      <c r="AB83" s="4">
        <v>3320.9999999999995</v>
      </c>
      <c r="AC83" s="4">
        <v>2209.090909090909</v>
      </c>
      <c r="AD83" s="4">
        <v>3767.5272727272722</v>
      </c>
      <c r="AE83" s="4">
        <v>972.04444444444459</v>
      </c>
    </row>
    <row r="84" spans="1:31" x14ac:dyDescent="0.25">
      <c r="A84">
        <v>41.5</v>
      </c>
      <c r="B84" s="4">
        <v>489.44444444444451</v>
      </c>
      <c r="C84" s="4">
        <v>967.54545454545439</v>
      </c>
      <c r="D84" s="4">
        <v>466.42222222222222</v>
      </c>
      <c r="E84" s="4">
        <v>457.66666666666669</v>
      </c>
      <c r="F84" s="4">
        <v>747.51111111111118</v>
      </c>
      <c r="G84" s="4">
        <v>591.93333333333339</v>
      </c>
      <c r="H84" s="4">
        <v>604.6444444444445</v>
      </c>
      <c r="I84" s="4">
        <v>1407.288888888889</v>
      </c>
      <c r="J84" s="4">
        <v>433.57777777777784</v>
      </c>
      <c r="K84" s="4">
        <v>2553.6</v>
      </c>
      <c r="L84" s="4">
        <v>540.88888888888891</v>
      </c>
      <c r="M84" s="4">
        <v>517.22222222222229</v>
      </c>
      <c r="N84" s="4">
        <v>1547.9999999999998</v>
      </c>
      <c r="O84" s="4">
        <v>1338.8181818181818</v>
      </c>
      <c r="P84" s="4">
        <v>2175.6</v>
      </c>
      <c r="Q84" s="4">
        <v>1950.5999999999997</v>
      </c>
      <c r="R84" s="4">
        <v>689.35555555555561</v>
      </c>
      <c r="S84" s="4">
        <v>347.22222222222223</v>
      </c>
      <c r="T84" s="4">
        <v>1361.7111111111112</v>
      </c>
      <c r="U84" s="4">
        <v>634.80000000000007</v>
      </c>
      <c r="V84" s="4">
        <v>952.88888888888903</v>
      </c>
      <c r="W84" s="4">
        <v>886.24444444444453</v>
      </c>
      <c r="X84" s="4">
        <v>1563.1777777777779</v>
      </c>
      <c r="Y84" s="4">
        <v>2604.577777777778</v>
      </c>
      <c r="Z84" s="4">
        <v>1593.7555555555559</v>
      </c>
      <c r="AA84" s="4">
        <v>569.04999999999995</v>
      </c>
      <c r="AB84" s="4">
        <v>3320.9999999999995</v>
      </c>
      <c r="AC84" s="4">
        <v>2209.090909090909</v>
      </c>
      <c r="AD84" s="4">
        <v>3847.090909090909</v>
      </c>
      <c r="AE84" s="4">
        <v>981.64444444444462</v>
      </c>
    </row>
    <row r="85" spans="1:31" x14ac:dyDescent="0.25">
      <c r="A85">
        <v>42</v>
      </c>
      <c r="B85" s="4">
        <v>492.5555555555556</v>
      </c>
      <c r="C85" s="4">
        <v>968.78181818181815</v>
      </c>
      <c r="D85" s="4">
        <v>468.77777777777777</v>
      </c>
      <c r="E85" s="4">
        <v>461.86666666666673</v>
      </c>
      <c r="F85" s="4">
        <v>752.26666666666665</v>
      </c>
      <c r="G85" s="4">
        <v>595.82222222222231</v>
      </c>
      <c r="H85" s="4">
        <v>610.15555555555557</v>
      </c>
      <c r="I85" s="4">
        <v>1424.1777777777779</v>
      </c>
      <c r="J85" s="4">
        <v>436.4666666666667</v>
      </c>
      <c r="K85" s="4">
        <v>2553.6</v>
      </c>
      <c r="L85" s="4">
        <v>545.86666666666667</v>
      </c>
      <c r="M85" s="4">
        <v>521.31111111111113</v>
      </c>
      <c r="N85" s="4">
        <v>1547.9999999999998</v>
      </c>
      <c r="O85" s="4">
        <v>1350.981818181818</v>
      </c>
      <c r="P85" s="4">
        <v>2175.6</v>
      </c>
      <c r="Q85" s="4">
        <v>1972.6</v>
      </c>
      <c r="R85" s="4">
        <v>693.84444444444455</v>
      </c>
      <c r="S85" s="4">
        <v>349.4666666666667</v>
      </c>
      <c r="T85" s="4">
        <v>1374.1111111111113</v>
      </c>
      <c r="U85" s="4">
        <v>638.80000000000007</v>
      </c>
      <c r="V85" s="4">
        <v>960.75555555555559</v>
      </c>
      <c r="W85" s="4">
        <v>892.86666666666679</v>
      </c>
      <c r="X85" s="4">
        <v>1575.9333333333334</v>
      </c>
      <c r="Y85" s="4">
        <v>2627.2000000000003</v>
      </c>
      <c r="Z85" s="4">
        <v>1612.7111111111112</v>
      </c>
      <c r="AA85" s="4">
        <v>573.27499999999998</v>
      </c>
      <c r="AB85" s="4">
        <v>3320.9999999999995</v>
      </c>
      <c r="AC85" s="4">
        <v>2209.090909090909</v>
      </c>
      <c r="AD85" s="4">
        <v>3847.090909090909</v>
      </c>
      <c r="AE85" s="4">
        <v>991.26666666666677</v>
      </c>
    </row>
    <row r="86" spans="1:31" x14ac:dyDescent="0.25">
      <c r="A86">
        <v>42.5</v>
      </c>
      <c r="B86" s="4">
        <v>495.68888888888893</v>
      </c>
      <c r="C86" s="4">
        <v>990.21818181818173</v>
      </c>
      <c r="D86" s="4">
        <v>471.13333333333338</v>
      </c>
      <c r="E86" s="4">
        <v>466.0222222222223</v>
      </c>
      <c r="F86" s="4">
        <v>757.06666666666672</v>
      </c>
      <c r="G86" s="4">
        <v>599.68888888888898</v>
      </c>
      <c r="H86" s="4">
        <v>615.6444444444445</v>
      </c>
      <c r="I86" s="4">
        <v>1441.1111111111113</v>
      </c>
      <c r="J86" s="4">
        <v>439.37777777777779</v>
      </c>
      <c r="K86" s="4">
        <v>2555.9999999999995</v>
      </c>
      <c r="L86" s="4">
        <v>550.80000000000007</v>
      </c>
      <c r="M86" s="4">
        <v>525.42222222222222</v>
      </c>
      <c r="N86" s="4">
        <v>1547.9999999999998</v>
      </c>
      <c r="O86" s="4">
        <v>1363.1090909090908</v>
      </c>
      <c r="P86" s="4">
        <v>2227.3999999999996</v>
      </c>
      <c r="Q86" s="4">
        <v>1994.5999999999997</v>
      </c>
      <c r="R86" s="4">
        <v>698.33333333333337</v>
      </c>
      <c r="S86" s="4">
        <v>351.73333333333335</v>
      </c>
      <c r="T86" s="4">
        <v>1386.4888888888888</v>
      </c>
      <c r="U86" s="4">
        <v>642.75555555555559</v>
      </c>
      <c r="V86" s="4">
        <v>968.6444444444445</v>
      </c>
      <c r="W86" s="4">
        <v>899.53333333333342</v>
      </c>
      <c r="X86" s="4">
        <v>1588.6666666666667</v>
      </c>
      <c r="Y86" s="4">
        <v>2649.8222222222225</v>
      </c>
      <c r="Z86" s="4">
        <v>1631.6444444444446</v>
      </c>
      <c r="AA86" s="4">
        <v>577.5</v>
      </c>
      <c r="AB86" s="4">
        <v>3320.9999999999995</v>
      </c>
      <c r="AC86" s="4">
        <v>2209.090909090909</v>
      </c>
      <c r="AD86" s="4">
        <v>3847.090909090909</v>
      </c>
      <c r="AE86" s="4">
        <v>1000.8666666666668</v>
      </c>
    </row>
    <row r="87" spans="1:31" x14ac:dyDescent="0.25">
      <c r="A87">
        <v>43</v>
      </c>
      <c r="B87" s="4">
        <v>498.80000000000007</v>
      </c>
      <c r="C87" s="4">
        <v>1001.5090909090909</v>
      </c>
      <c r="D87" s="4">
        <v>473.51111111111118</v>
      </c>
      <c r="E87" s="4">
        <v>470.20000000000005</v>
      </c>
      <c r="F87" s="4">
        <v>761.82222222222231</v>
      </c>
      <c r="G87" s="4">
        <v>603.5777777777779</v>
      </c>
      <c r="H87" s="4">
        <v>621.1111111111112</v>
      </c>
      <c r="I87" s="4">
        <v>1458.0000000000002</v>
      </c>
      <c r="J87" s="4">
        <v>442.31111111111113</v>
      </c>
      <c r="K87" s="4">
        <v>2555.9999999999995</v>
      </c>
      <c r="L87" s="4">
        <v>555.75555555555559</v>
      </c>
      <c r="M87" s="4">
        <v>529.51111111111118</v>
      </c>
      <c r="N87" s="4">
        <v>1547.9999999999998</v>
      </c>
      <c r="O87" s="4">
        <v>1375.272727272727</v>
      </c>
      <c r="P87" s="4">
        <v>2227.3999999999996</v>
      </c>
      <c r="Q87" s="4">
        <v>2016.6000000000001</v>
      </c>
      <c r="R87" s="4">
        <v>702.84444444444443</v>
      </c>
      <c r="S87" s="4">
        <v>354.00000000000006</v>
      </c>
      <c r="T87" s="4">
        <v>1398.8888888888889</v>
      </c>
      <c r="U87" s="4">
        <v>646.73333333333335</v>
      </c>
      <c r="V87" s="4">
        <v>976.51111111111118</v>
      </c>
      <c r="W87" s="4">
        <v>906.20000000000016</v>
      </c>
      <c r="X87" s="4">
        <v>1601.4222222222224</v>
      </c>
      <c r="Y87" s="4">
        <v>2672.4444444444443</v>
      </c>
      <c r="Z87" s="4">
        <v>1650.577777777778</v>
      </c>
      <c r="AA87" s="4">
        <v>581.77499999999998</v>
      </c>
      <c r="AB87" s="4">
        <v>3320.9999999999995</v>
      </c>
      <c r="AC87" s="4">
        <v>2209.090909090909</v>
      </c>
      <c r="AD87" s="4">
        <v>3847.090909090909</v>
      </c>
      <c r="AE87" s="4">
        <v>1010.4888888888891</v>
      </c>
    </row>
    <row r="88" spans="1:31" x14ac:dyDescent="0.25">
      <c r="A88">
        <v>43.5</v>
      </c>
      <c r="B88" s="4">
        <v>501.91111111111121</v>
      </c>
      <c r="C88" s="4">
        <v>1012.781818181818</v>
      </c>
      <c r="D88" s="4">
        <v>475.86666666666667</v>
      </c>
      <c r="E88" s="4">
        <v>474.37777777777779</v>
      </c>
      <c r="F88" s="4">
        <v>766.62222222222238</v>
      </c>
      <c r="G88" s="4">
        <v>607.44444444444457</v>
      </c>
      <c r="H88" s="4">
        <v>626.60000000000014</v>
      </c>
      <c r="I88" s="4">
        <v>1474.8888888888891</v>
      </c>
      <c r="J88" s="4">
        <v>445.20000000000005</v>
      </c>
      <c r="K88" s="4">
        <v>2555.9999999999995</v>
      </c>
      <c r="L88" s="4">
        <v>560.73333333333346</v>
      </c>
      <c r="M88" s="4">
        <v>533.5777777777779</v>
      </c>
      <c r="N88" s="4">
        <v>1547.9999999999998</v>
      </c>
      <c r="O88" s="4">
        <v>1387.3090909090909</v>
      </c>
      <c r="P88" s="4">
        <v>2279.1999999999998</v>
      </c>
      <c r="Q88" s="4">
        <v>2038.6</v>
      </c>
      <c r="R88" s="4">
        <v>707.37777777777785</v>
      </c>
      <c r="S88" s="4">
        <v>356.24444444444447</v>
      </c>
      <c r="T88" s="4">
        <v>1411.2888888888892</v>
      </c>
      <c r="U88" s="4">
        <v>650.71111111111111</v>
      </c>
      <c r="V88" s="4">
        <v>984.40000000000009</v>
      </c>
      <c r="W88" s="4">
        <v>912.82222222222231</v>
      </c>
      <c r="X88" s="4">
        <v>1614.1777777777779</v>
      </c>
      <c r="Y88" s="4">
        <v>2695.0666666666671</v>
      </c>
      <c r="Z88" s="4">
        <v>1669.5111111111112</v>
      </c>
      <c r="AA88" s="4">
        <v>585.97499999999991</v>
      </c>
      <c r="AB88" s="4">
        <v>3320.9999999999995</v>
      </c>
      <c r="AC88" s="4">
        <v>2209.090909090909</v>
      </c>
      <c r="AD88" s="4">
        <v>3847.090909090909</v>
      </c>
      <c r="AE88" s="4">
        <v>1020.0888888888891</v>
      </c>
    </row>
    <row r="89" spans="1:31" x14ac:dyDescent="0.25">
      <c r="A89">
        <v>44</v>
      </c>
      <c r="B89" s="4">
        <v>505.06666666666672</v>
      </c>
      <c r="C89" s="4">
        <v>1024.0727272727272</v>
      </c>
      <c r="D89" s="4">
        <v>478.26666666666671</v>
      </c>
      <c r="E89" s="4">
        <v>478.53333333333336</v>
      </c>
      <c r="F89" s="4">
        <v>771.40000000000009</v>
      </c>
      <c r="G89" s="4">
        <v>611.31111111111113</v>
      </c>
      <c r="H89" s="4">
        <v>632.08888888888896</v>
      </c>
      <c r="I89" s="4">
        <v>1491.8222222222225</v>
      </c>
      <c r="J89" s="4">
        <v>448.0888888888889</v>
      </c>
      <c r="K89" s="4">
        <v>2555.9999999999995</v>
      </c>
      <c r="L89" s="4">
        <v>565.66666666666674</v>
      </c>
      <c r="M89" s="4">
        <v>537.66666666666674</v>
      </c>
      <c r="N89" s="4">
        <v>1547.9999999999998</v>
      </c>
      <c r="O89" s="4">
        <v>1399.5272727272727</v>
      </c>
      <c r="P89" s="4">
        <v>2279.1999999999998</v>
      </c>
      <c r="Q89" s="4">
        <v>2060.6</v>
      </c>
      <c r="R89" s="4">
        <v>711.86666666666667</v>
      </c>
      <c r="S89" s="4">
        <v>358.51111111111118</v>
      </c>
      <c r="T89" s="4">
        <v>1423.6666666666667</v>
      </c>
      <c r="U89" s="4">
        <v>654.71111111111122</v>
      </c>
      <c r="V89" s="4">
        <v>992.26666666666677</v>
      </c>
      <c r="W89" s="4">
        <v>919.4666666666667</v>
      </c>
      <c r="X89" s="4">
        <v>1626.9555555555557</v>
      </c>
      <c r="Y89" s="4">
        <v>2717.6888888888893</v>
      </c>
      <c r="Z89" s="4">
        <v>1688.4444444444446</v>
      </c>
      <c r="AA89" s="4">
        <v>590.22500000000002</v>
      </c>
      <c r="AB89" s="4">
        <v>3320.9999999999995</v>
      </c>
      <c r="AC89" s="4">
        <v>2209.090909090909</v>
      </c>
      <c r="AD89" s="4">
        <v>3847.090909090909</v>
      </c>
      <c r="AE89" s="4">
        <v>1029.6888888888891</v>
      </c>
    </row>
    <row r="90" spans="1:31" x14ac:dyDescent="0.25">
      <c r="A90">
        <v>44.5</v>
      </c>
      <c r="B90" s="4">
        <v>508.17777777777786</v>
      </c>
      <c r="C90" s="4">
        <v>1035.6181818181817</v>
      </c>
      <c r="D90" s="4">
        <v>480.62222222222226</v>
      </c>
      <c r="E90" s="4">
        <v>482.71111111111117</v>
      </c>
      <c r="F90" s="4">
        <v>776.17777777777781</v>
      </c>
      <c r="G90" s="4">
        <v>615.20000000000005</v>
      </c>
      <c r="H90" s="4">
        <v>637.5777777777779</v>
      </c>
      <c r="I90" s="4">
        <v>1508.7111111111112</v>
      </c>
      <c r="J90" s="4">
        <v>451</v>
      </c>
      <c r="K90" s="4">
        <v>2555.9999999999995</v>
      </c>
      <c r="L90" s="4">
        <v>570.62222222222226</v>
      </c>
      <c r="M90" s="4">
        <v>541.77777777777783</v>
      </c>
      <c r="N90" s="4">
        <v>1547.9999999999998</v>
      </c>
      <c r="O90" s="4">
        <v>1423.9272727272726</v>
      </c>
      <c r="P90" s="4">
        <v>2281.0909090909086</v>
      </c>
      <c r="Q90" s="4">
        <v>2082.6</v>
      </c>
      <c r="R90" s="4">
        <v>716.35555555555561</v>
      </c>
      <c r="S90" s="4">
        <v>360.80000000000007</v>
      </c>
      <c r="T90" s="4">
        <v>1436.088888888889</v>
      </c>
      <c r="U90" s="4">
        <v>658.71111111111122</v>
      </c>
      <c r="V90" s="4">
        <v>1000.1777777777778</v>
      </c>
      <c r="W90" s="4">
        <v>926.13333333333344</v>
      </c>
      <c r="X90" s="4">
        <v>1639.6888888888891</v>
      </c>
      <c r="Y90" s="4">
        <v>2740.3111111111116</v>
      </c>
      <c r="Z90" s="4">
        <v>1707.377777777778</v>
      </c>
      <c r="AA90" s="4">
        <v>594.47499999999991</v>
      </c>
      <c r="AB90" s="4">
        <v>3320.9999999999995</v>
      </c>
      <c r="AC90" s="4">
        <v>2209.090909090909</v>
      </c>
      <c r="AD90" s="4">
        <v>3847.090909090909</v>
      </c>
      <c r="AE90" s="4">
        <v>1039.3111111111111</v>
      </c>
    </row>
    <row r="91" spans="1:31" x14ac:dyDescent="0.25">
      <c r="A91">
        <v>45</v>
      </c>
      <c r="B91" s="4">
        <v>511.08888888888896</v>
      </c>
      <c r="C91" s="4">
        <v>1036.3636363636363</v>
      </c>
      <c r="D91" s="4">
        <v>483.00000000000006</v>
      </c>
      <c r="E91" s="4">
        <v>486.80000000000007</v>
      </c>
      <c r="F91" s="4">
        <v>781.95555555555563</v>
      </c>
      <c r="G91" s="4">
        <v>621.66666666666674</v>
      </c>
      <c r="H91" s="4">
        <v>643.62222222222226</v>
      </c>
      <c r="I91" s="4">
        <v>1524.9555555555557</v>
      </c>
      <c r="J91" s="4">
        <v>453.60000000000008</v>
      </c>
      <c r="K91" s="4">
        <v>2555.9999999999995</v>
      </c>
      <c r="L91" s="4">
        <v>576.1111111111112</v>
      </c>
      <c r="M91" s="4">
        <v>545.42222222222222</v>
      </c>
      <c r="N91" s="4">
        <v>1547.9999999999998</v>
      </c>
      <c r="O91" s="4">
        <v>1438.7818181818182</v>
      </c>
      <c r="P91" s="4">
        <v>2281.0909090909086</v>
      </c>
      <c r="Q91" s="4">
        <v>2103.090909090909</v>
      </c>
      <c r="R91" s="4">
        <v>720.73333333333335</v>
      </c>
      <c r="S91" s="4">
        <v>362.84444444444449</v>
      </c>
      <c r="T91" s="4">
        <v>1447.4888888888891</v>
      </c>
      <c r="U91" s="4">
        <v>662.44444444444457</v>
      </c>
      <c r="V91" s="4">
        <v>1007.7333333333335</v>
      </c>
      <c r="W91" s="4">
        <v>934.00000000000011</v>
      </c>
      <c r="X91" s="4">
        <v>1649.8000000000002</v>
      </c>
      <c r="Y91" s="4">
        <v>2762.9333333333334</v>
      </c>
      <c r="Z91" s="4">
        <v>1722.9333333333336</v>
      </c>
      <c r="AA91" s="4">
        <v>597.5</v>
      </c>
      <c r="AB91" s="4">
        <v>3320.9999999999995</v>
      </c>
      <c r="AC91" s="4">
        <v>2209.090909090909</v>
      </c>
      <c r="AD91" s="4">
        <v>3847.090909090909</v>
      </c>
      <c r="AE91" s="4">
        <v>1048.7777777777778</v>
      </c>
    </row>
    <row r="92" spans="1:31" x14ac:dyDescent="0.25">
      <c r="A92">
        <v>45.5</v>
      </c>
      <c r="B92" s="4">
        <v>514.00000000000011</v>
      </c>
      <c r="C92" s="4">
        <v>1046.7272727272727</v>
      </c>
      <c r="D92" s="4">
        <v>485.33333333333337</v>
      </c>
      <c r="E92" s="4">
        <v>490.82222222222231</v>
      </c>
      <c r="F92" s="4">
        <v>787.7555555555557</v>
      </c>
      <c r="G92" s="4">
        <v>628.11111111111109</v>
      </c>
      <c r="H92" s="4">
        <v>649.6444444444445</v>
      </c>
      <c r="I92" s="4">
        <v>1541.2222222222222</v>
      </c>
      <c r="J92" s="4">
        <v>456.17777777777781</v>
      </c>
      <c r="K92" s="4">
        <v>2612.7999999999997</v>
      </c>
      <c r="L92" s="4">
        <v>581.62222222222238</v>
      </c>
      <c r="M92" s="4">
        <v>549.08888888888896</v>
      </c>
      <c r="N92" s="4">
        <v>1582.3999999999999</v>
      </c>
      <c r="O92" s="4">
        <v>1453.181818181818</v>
      </c>
      <c r="P92" s="4">
        <v>2331.7818181818179</v>
      </c>
      <c r="Q92" s="4">
        <v>2123.6</v>
      </c>
      <c r="R92" s="4">
        <v>725.1111111111112</v>
      </c>
      <c r="S92" s="4">
        <v>364.88888888888891</v>
      </c>
      <c r="T92" s="4">
        <v>1458.9111111111113</v>
      </c>
      <c r="U92" s="4">
        <v>666.24444444444453</v>
      </c>
      <c r="V92" s="4">
        <v>1015.3111111111111</v>
      </c>
      <c r="W92" s="4">
        <v>941.88888888888903</v>
      </c>
      <c r="X92" s="4">
        <v>1659.9333333333336</v>
      </c>
      <c r="Y92" s="4">
        <v>2785.5555555555557</v>
      </c>
      <c r="Z92" s="4">
        <v>1738.4444444444446</v>
      </c>
      <c r="AA92" s="4">
        <v>600.52499999999998</v>
      </c>
      <c r="AB92" s="4">
        <v>3394.7999999999997</v>
      </c>
      <c r="AC92" s="4">
        <v>2258.181818181818</v>
      </c>
      <c r="AD92" s="4">
        <v>3932.5818181818181</v>
      </c>
      <c r="AE92" s="4">
        <v>1058.2444444444445</v>
      </c>
    </row>
    <row r="93" spans="1:31" x14ac:dyDescent="0.25">
      <c r="A93">
        <v>46</v>
      </c>
      <c r="B93" s="4">
        <v>516.88888888888891</v>
      </c>
      <c r="C93" s="4">
        <v>1057.090909090909</v>
      </c>
      <c r="D93" s="4">
        <v>487.73333333333335</v>
      </c>
      <c r="E93" s="4">
        <v>494.86666666666673</v>
      </c>
      <c r="F93" s="4">
        <v>793.55555555555566</v>
      </c>
      <c r="G93" s="4">
        <v>634.6</v>
      </c>
      <c r="H93" s="4">
        <v>655.68888888888898</v>
      </c>
      <c r="I93" s="4">
        <v>1557.4666666666669</v>
      </c>
      <c r="J93" s="4">
        <v>458.75555555555559</v>
      </c>
      <c r="K93" s="4">
        <v>2612.7999999999997</v>
      </c>
      <c r="L93" s="4">
        <v>587.1111111111112</v>
      </c>
      <c r="M93" s="4">
        <v>552.73333333333335</v>
      </c>
      <c r="N93" s="4">
        <v>1582.3999999999999</v>
      </c>
      <c r="O93" s="4">
        <v>1467.5636363636361</v>
      </c>
      <c r="P93" s="4">
        <v>2331.7818181818179</v>
      </c>
      <c r="Q93" s="4">
        <v>2144.090909090909</v>
      </c>
      <c r="R93" s="4">
        <v>729.48888888888894</v>
      </c>
      <c r="S93" s="4">
        <v>366.91111111111115</v>
      </c>
      <c r="T93" s="4">
        <v>1470.3111111111111</v>
      </c>
      <c r="U93" s="4">
        <v>670.00000000000011</v>
      </c>
      <c r="V93" s="4">
        <v>1022.8666666666668</v>
      </c>
      <c r="W93" s="4">
        <v>949.80000000000018</v>
      </c>
      <c r="X93" s="4">
        <v>1670.0222222222224</v>
      </c>
      <c r="Y93" s="4">
        <v>2808.1777777777784</v>
      </c>
      <c r="Z93" s="4">
        <v>1754</v>
      </c>
      <c r="AA93" s="4">
        <v>603.54999999999995</v>
      </c>
      <c r="AB93" s="4">
        <v>3394.7999999999997</v>
      </c>
      <c r="AC93" s="4">
        <v>2258.181818181818</v>
      </c>
      <c r="AD93" s="4">
        <v>3932.5818181818181</v>
      </c>
      <c r="AE93" s="4">
        <v>1067.7111111111112</v>
      </c>
    </row>
    <row r="94" spans="1:31" x14ac:dyDescent="0.25">
      <c r="A94">
        <v>46.5</v>
      </c>
      <c r="B94" s="4">
        <v>519.80000000000007</v>
      </c>
      <c r="C94" s="4">
        <v>1067.4545454545455</v>
      </c>
      <c r="D94" s="4">
        <v>490.0888888888889</v>
      </c>
      <c r="E94" s="4">
        <v>498.91111111111115</v>
      </c>
      <c r="F94" s="4">
        <v>799.35555555555561</v>
      </c>
      <c r="G94" s="4">
        <v>641.04444444444459</v>
      </c>
      <c r="H94" s="4">
        <v>661.71111111111111</v>
      </c>
      <c r="I94" s="4">
        <v>1573.7333333333333</v>
      </c>
      <c r="J94" s="4">
        <v>461.35555555555561</v>
      </c>
      <c r="K94" s="4">
        <v>2669.6</v>
      </c>
      <c r="L94" s="4">
        <v>592.5777777777779</v>
      </c>
      <c r="M94" s="4">
        <v>556.42222222222222</v>
      </c>
      <c r="N94" s="4">
        <v>1616.8</v>
      </c>
      <c r="O94" s="4">
        <v>1481.9636363636364</v>
      </c>
      <c r="P94" s="4">
        <v>2382.4727272727268</v>
      </c>
      <c r="Q94" s="4">
        <v>2164.6</v>
      </c>
      <c r="R94" s="4">
        <v>733.88888888888891</v>
      </c>
      <c r="S94" s="4">
        <v>368.97777777777782</v>
      </c>
      <c r="T94" s="4">
        <v>1481.7333333333333</v>
      </c>
      <c r="U94" s="4">
        <v>673.77777777777783</v>
      </c>
      <c r="V94" s="4">
        <v>1030.4444444444446</v>
      </c>
      <c r="W94" s="4">
        <v>957.68888888888898</v>
      </c>
      <c r="X94" s="4">
        <v>1680.1555555555558</v>
      </c>
      <c r="Y94" s="4">
        <v>2830.8</v>
      </c>
      <c r="Z94" s="4">
        <v>1769.5333333333335</v>
      </c>
      <c r="AA94" s="4">
        <v>606.59999999999991</v>
      </c>
      <c r="AB94" s="4">
        <v>3468.6</v>
      </c>
      <c r="AC94" s="4">
        <v>2307.272727272727</v>
      </c>
      <c r="AD94" s="4">
        <v>4018.0727272727272</v>
      </c>
      <c r="AE94" s="4">
        <v>1077.2</v>
      </c>
    </row>
    <row r="95" spans="1:31" x14ac:dyDescent="0.25">
      <c r="A95">
        <v>47</v>
      </c>
      <c r="B95" s="4">
        <v>522.71111111111111</v>
      </c>
      <c r="C95" s="4">
        <v>1077.8181818181818</v>
      </c>
      <c r="D95" s="4">
        <v>492.46666666666675</v>
      </c>
      <c r="E95" s="4">
        <v>502.95555555555563</v>
      </c>
      <c r="F95" s="4">
        <v>805.1111111111112</v>
      </c>
      <c r="G95" s="4">
        <v>647.48888888888894</v>
      </c>
      <c r="H95" s="4">
        <v>667.73333333333346</v>
      </c>
      <c r="I95" s="4">
        <v>1590.0000000000002</v>
      </c>
      <c r="J95" s="4">
        <v>463.93333333333339</v>
      </c>
      <c r="K95" s="4">
        <v>2669.6</v>
      </c>
      <c r="L95" s="4">
        <v>598.08888888888896</v>
      </c>
      <c r="M95" s="4">
        <v>560.06666666666672</v>
      </c>
      <c r="N95" s="4">
        <v>1616.8</v>
      </c>
      <c r="O95" s="4">
        <v>1496.3454545454545</v>
      </c>
      <c r="P95" s="4">
        <v>2382.4727272727268</v>
      </c>
      <c r="Q95" s="4">
        <v>2185.090909090909</v>
      </c>
      <c r="R95" s="4">
        <v>738.26666666666677</v>
      </c>
      <c r="S95" s="4">
        <v>371</v>
      </c>
      <c r="T95" s="4">
        <v>1493.1333333333334</v>
      </c>
      <c r="U95" s="4">
        <v>677.55555555555554</v>
      </c>
      <c r="V95" s="4">
        <v>1038.0444444444445</v>
      </c>
      <c r="W95" s="4">
        <v>965.55555555555566</v>
      </c>
      <c r="X95" s="4">
        <v>1690.288888888889</v>
      </c>
      <c r="Y95" s="4">
        <v>2853.4222222222224</v>
      </c>
      <c r="Z95" s="4">
        <v>1785.1111111111111</v>
      </c>
      <c r="AA95" s="4">
        <v>609.6</v>
      </c>
      <c r="AB95" s="4">
        <v>3468.6</v>
      </c>
      <c r="AC95" s="4">
        <v>2307.272727272727</v>
      </c>
      <c r="AD95" s="4">
        <v>4018.0727272727272</v>
      </c>
      <c r="AE95" s="4">
        <v>1086.6888888888889</v>
      </c>
    </row>
    <row r="96" spans="1:31" x14ac:dyDescent="0.25">
      <c r="A96">
        <v>47.5</v>
      </c>
      <c r="B96" s="4">
        <v>525.62222222222226</v>
      </c>
      <c r="C96" s="4">
        <v>1088.181818181818</v>
      </c>
      <c r="D96" s="4">
        <v>494.82222222222225</v>
      </c>
      <c r="E96" s="4">
        <v>507.00000000000006</v>
      </c>
      <c r="F96" s="4">
        <v>810.95555555555563</v>
      </c>
      <c r="G96" s="4">
        <v>653.95555555555552</v>
      </c>
      <c r="H96" s="4">
        <v>673.77777777777783</v>
      </c>
      <c r="I96" s="4">
        <v>1606.2666666666669</v>
      </c>
      <c r="J96" s="4">
        <v>466.51111111111118</v>
      </c>
      <c r="K96" s="4">
        <v>2726.3999999999996</v>
      </c>
      <c r="L96" s="4">
        <v>603.5777777777779</v>
      </c>
      <c r="M96" s="4">
        <v>563.73333333333335</v>
      </c>
      <c r="N96" s="4">
        <v>1651.1999999999998</v>
      </c>
      <c r="O96" s="4">
        <v>1510.7272727272725</v>
      </c>
      <c r="P96" s="4">
        <v>2433.1636363636362</v>
      </c>
      <c r="Q96" s="4">
        <v>2205.6</v>
      </c>
      <c r="R96" s="4">
        <v>742.62222222222226</v>
      </c>
      <c r="S96" s="4">
        <v>373.06666666666672</v>
      </c>
      <c r="T96" s="4">
        <v>1504.5777777777778</v>
      </c>
      <c r="U96" s="4">
        <v>681.31111111111113</v>
      </c>
      <c r="V96" s="4">
        <v>1045.6000000000001</v>
      </c>
      <c r="W96" s="4">
        <v>973.42222222222233</v>
      </c>
      <c r="X96" s="4">
        <v>1700.4</v>
      </c>
      <c r="Y96" s="4">
        <v>2876.0444444444447</v>
      </c>
      <c r="Z96" s="4">
        <v>1800.6444444444446</v>
      </c>
      <c r="AA96" s="4">
        <v>612.65</v>
      </c>
      <c r="AB96" s="4">
        <v>3542.3999999999996</v>
      </c>
      <c r="AC96" s="4">
        <v>2356.363636363636</v>
      </c>
      <c r="AD96" s="4">
        <v>4103.5636363636359</v>
      </c>
      <c r="AE96" s="4">
        <v>1096.1555555555556</v>
      </c>
    </row>
    <row r="97" spans="1:31" x14ac:dyDescent="0.25">
      <c r="A97">
        <v>48</v>
      </c>
      <c r="B97" s="4">
        <v>528.53333333333342</v>
      </c>
      <c r="C97" s="4">
        <v>1098.5454545454545</v>
      </c>
      <c r="D97" s="4">
        <v>497.20000000000005</v>
      </c>
      <c r="E97" s="4">
        <v>511.06666666666672</v>
      </c>
      <c r="F97" s="4">
        <v>816.73333333333335</v>
      </c>
      <c r="G97" s="4">
        <v>660.42222222222233</v>
      </c>
      <c r="H97" s="4">
        <v>679.80000000000007</v>
      </c>
      <c r="I97" s="4">
        <v>1622.4888888888891</v>
      </c>
      <c r="J97" s="4">
        <v>469.08888888888896</v>
      </c>
      <c r="K97" s="4">
        <v>2726.3999999999996</v>
      </c>
      <c r="L97" s="4">
        <v>609.06666666666672</v>
      </c>
      <c r="M97" s="4">
        <v>567.40000000000009</v>
      </c>
      <c r="N97" s="4">
        <v>1651.1999999999998</v>
      </c>
      <c r="O97" s="4">
        <v>1525.1272727272726</v>
      </c>
      <c r="P97" s="4">
        <v>2433.1636363636362</v>
      </c>
      <c r="Q97" s="4">
        <v>2226.0909090909086</v>
      </c>
      <c r="R97" s="4">
        <v>747.02222222222235</v>
      </c>
      <c r="S97" s="4">
        <v>375.1111111111112</v>
      </c>
      <c r="T97" s="4">
        <v>1516.0000000000002</v>
      </c>
      <c r="U97" s="4">
        <v>685.06666666666672</v>
      </c>
      <c r="V97" s="4">
        <v>1053.2</v>
      </c>
      <c r="W97" s="4">
        <v>981.33333333333348</v>
      </c>
      <c r="X97" s="4">
        <v>1710.5333333333335</v>
      </c>
      <c r="Y97" s="4">
        <v>2898.666666666667</v>
      </c>
      <c r="Z97" s="4">
        <v>1816.1777777777779</v>
      </c>
      <c r="AA97" s="4">
        <v>615.65</v>
      </c>
      <c r="AB97" s="4">
        <v>3542.3999999999996</v>
      </c>
      <c r="AC97" s="4">
        <v>2356.363636363636</v>
      </c>
      <c r="AD97" s="4">
        <v>4103.5636363636359</v>
      </c>
      <c r="AE97" s="4">
        <v>1105.6222222222223</v>
      </c>
    </row>
    <row r="98" spans="1:31" x14ac:dyDescent="0.25">
      <c r="A98">
        <v>48.5</v>
      </c>
      <c r="B98" s="4">
        <v>531.44444444444446</v>
      </c>
      <c r="C98" s="4">
        <v>1108.9090909090908</v>
      </c>
      <c r="D98" s="4">
        <v>499.57777777777784</v>
      </c>
      <c r="E98" s="4">
        <v>515.1111111111112</v>
      </c>
      <c r="F98" s="4">
        <v>822.51111111111118</v>
      </c>
      <c r="G98" s="4">
        <v>666.86666666666667</v>
      </c>
      <c r="H98" s="4">
        <v>685.82222222222231</v>
      </c>
      <c r="I98" s="4">
        <v>1638.7777777777781</v>
      </c>
      <c r="J98" s="4">
        <v>471.68888888888893</v>
      </c>
      <c r="K98" s="4">
        <v>2783.2</v>
      </c>
      <c r="L98" s="4">
        <v>614.55555555555566</v>
      </c>
      <c r="M98" s="4">
        <v>571.06666666666672</v>
      </c>
      <c r="N98" s="4">
        <v>1685.6</v>
      </c>
      <c r="O98" s="4">
        <v>1539.5090909090909</v>
      </c>
      <c r="P98" s="4">
        <v>2483.8545454545451</v>
      </c>
      <c r="Q98" s="4">
        <v>2246.6</v>
      </c>
      <c r="R98" s="4">
        <v>751.42222222222222</v>
      </c>
      <c r="S98" s="4">
        <v>377.15555555555557</v>
      </c>
      <c r="T98" s="4">
        <v>1527.4000000000003</v>
      </c>
      <c r="U98" s="4">
        <v>688.84444444444455</v>
      </c>
      <c r="V98" s="4">
        <v>1060.7555555555557</v>
      </c>
      <c r="W98" s="4">
        <v>989.2</v>
      </c>
      <c r="X98" s="4">
        <v>1720.6222222222223</v>
      </c>
      <c r="Y98" s="4">
        <v>2921.2888888888892</v>
      </c>
      <c r="Z98" s="4">
        <v>1831.7111111111112</v>
      </c>
      <c r="AA98" s="4">
        <v>618.69999999999993</v>
      </c>
      <c r="AB98" s="4">
        <v>3616.2</v>
      </c>
      <c r="AC98" s="4">
        <v>2405.454545454545</v>
      </c>
      <c r="AD98" s="4">
        <v>4189.0545454545454</v>
      </c>
      <c r="AE98" s="4">
        <v>1115.088888888889</v>
      </c>
    </row>
    <row r="99" spans="1:31" x14ac:dyDescent="0.25">
      <c r="A99">
        <v>49</v>
      </c>
      <c r="B99" s="4">
        <v>534.35555555555561</v>
      </c>
      <c r="C99" s="4">
        <v>1119.2727272727273</v>
      </c>
      <c r="D99" s="4">
        <v>501.91111111111121</v>
      </c>
      <c r="E99" s="4">
        <v>519.15555555555557</v>
      </c>
      <c r="F99" s="4">
        <v>828.31111111111125</v>
      </c>
      <c r="G99" s="4">
        <v>673.33333333333337</v>
      </c>
      <c r="H99" s="4">
        <v>691.86666666666667</v>
      </c>
      <c r="I99" s="4">
        <v>1655.0222222222224</v>
      </c>
      <c r="J99" s="4">
        <v>474.24444444444447</v>
      </c>
      <c r="K99" s="4">
        <v>2783.2</v>
      </c>
      <c r="L99" s="4">
        <v>620.02222222222224</v>
      </c>
      <c r="M99" s="4">
        <v>574.71111111111122</v>
      </c>
      <c r="N99" s="4">
        <v>1685.6</v>
      </c>
      <c r="O99" s="4">
        <v>1553.890909090909</v>
      </c>
      <c r="P99" s="4">
        <v>2483.8545454545451</v>
      </c>
      <c r="Q99" s="4">
        <v>2267.090909090909</v>
      </c>
      <c r="R99" s="4">
        <v>755.80000000000007</v>
      </c>
      <c r="S99" s="4">
        <v>379.2</v>
      </c>
      <c r="T99" s="4">
        <v>1538.8222222222225</v>
      </c>
      <c r="U99" s="4">
        <v>692.60000000000014</v>
      </c>
      <c r="V99" s="4">
        <v>1068.3333333333335</v>
      </c>
      <c r="W99" s="4">
        <v>997.1111111111112</v>
      </c>
      <c r="X99" s="4">
        <v>1730.7777777777781</v>
      </c>
      <c r="Y99" s="4">
        <v>2943.9111111111115</v>
      </c>
      <c r="Z99" s="4">
        <v>1847.2666666666669</v>
      </c>
      <c r="AA99" s="4">
        <v>621.72499999999991</v>
      </c>
      <c r="AB99" s="4">
        <v>3616.2</v>
      </c>
      <c r="AC99" s="4">
        <v>2405.454545454545</v>
      </c>
      <c r="AD99" s="4">
        <v>4189.0545454545454</v>
      </c>
      <c r="AE99" s="4">
        <v>1124.5777777777778</v>
      </c>
    </row>
    <row r="100" spans="1:31" x14ac:dyDescent="0.25">
      <c r="A100">
        <v>49.5</v>
      </c>
      <c r="B100" s="4">
        <v>537.24444444444453</v>
      </c>
      <c r="C100" s="4">
        <v>1140</v>
      </c>
      <c r="D100" s="4">
        <v>504.28888888888895</v>
      </c>
      <c r="E100" s="4">
        <v>523.20000000000005</v>
      </c>
      <c r="F100" s="4">
        <v>834.1111111111112</v>
      </c>
      <c r="G100" s="4">
        <v>679.80000000000007</v>
      </c>
      <c r="H100" s="4">
        <v>697.91111111111115</v>
      </c>
      <c r="I100" s="4">
        <v>1671.2888888888892</v>
      </c>
      <c r="J100" s="4">
        <v>476.84444444444449</v>
      </c>
      <c r="K100" s="4">
        <v>2839.9999999999995</v>
      </c>
      <c r="L100" s="4">
        <v>625.51111111111118</v>
      </c>
      <c r="M100" s="4">
        <v>578.37777777777785</v>
      </c>
      <c r="N100" s="4">
        <v>1719.9999999999998</v>
      </c>
      <c r="O100" s="4">
        <v>1582.6727272727271</v>
      </c>
      <c r="P100" s="4">
        <v>2534.5454545454545</v>
      </c>
      <c r="Q100" s="4">
        <v>2287.6</v>
      </c>
      <c r="R100" s="4">
        <v>760.17777777777781</v>
      </c>
      <c r="S100" s="4">
        <v>381.22222222222229</v>
      </c>
      <c r="T100" s="4">
        <v>1550.2222222222224</v>
      </c>
      <c r="U100" s="4">
        <v>696.37777777777785</v>
      </c>
      <c r="V100" s="4">
        <v>1075.9111111111113</v>
      </c>
      <c r="W100" s="4">
        <v>1004.9777777777779</v>
      </c>
      <c r="X100" s="4">
        <v>1740.9111111111113</v>
      </c>
      <c r="Y100" s="4">
        <v>2966.5333333333338</v>
      </c>
      <c r="Z100" s="4">
        <v>1862.8000000000002</v>
      </c>
      <c r="AA100" s="4">
        <v>624.77499999999998</v>
      </c>
      <c r="AB100" s="4">
        <v>3689.9999999999995</v>
      </c>
      <c r="AC100" s="4">
        <v>2454.5454545454545</v>
      </c>
      <c r="AD100" s="4">
        <v>4274.545454545454</v>
      </c>
      <c r="AE100" s="4">
        <v>1134.0444444444445</v>
      </c>
    </row>
    <row r="101" spans="1:31" x14ac:dyDescent="0.25">
      <c r="A101">
        <v>50</v>
      </c>
      <c r="B101" s="4">
        <v>540.15555555555557</v>
      </c>
      <c r="C101" s="4">
        <v>1150.3636363636363</v>
      </c>
      <c r="D101" s="4">
        <v>506.66666666666674</v>
      </c>
      <c r="E101" s="4">
        <v>527.26666666666677</v>
      </c>
      <c r="F101" s="4">
        <v>839.88888888888891</v>
      </c>
      <c r="G101" s="4">
        <v>686.26666666666677</v>
      </c>
      <c r="H101" s="4">
        <v>703.88888888888891</v>
      </c>
      <c r="I101" s="4">
        <v>1687.5333333333335</v>
      </c>
      <c r="J101" s="4">
        <v>479.42222222222227</v>
      </c>
      <c r="K101" s="4">
        <v>2839.9999999999995</v>
      </c>
      <c r="L101" s="4">
        <v>631.04444444444459</v>
      </c>
      <c r="M101" s="4">
        <v>582.02222222222235</v>
      </c>
      <c r="N101" s="4">
        <v>1719.9999999999998</v>
      </c>
      <c r="O101" s="4">
        <v>1597.0727272727272</v>
      </c>
      <c r="P101" s="4">
        <v>2534.5454545454545</v>
      </c>
      <c r="Q101" s="4">
        <v>2308.090909090909</v>
      </c>
      <c r="R101" s="4">
        <v>764.55555555555566</v>
      </c>
      <c r="S101" s="4">
        <v>383.26666666666671</v>
      </c>
      <c r="T101" s="4">
        <v>1561.6444444444446</v>
      </c>
      <c r="U101" s="4">
        <v>700.15555555555557</v>
      </c>
      <c r="V101" s="4">
        <v>1083.4888888888891</v>
      </c>
      <c r="W101" s="4">
        <v>1012.8666666666668</v>
      </c>
      <c r="X101" s="4">
        <v>1751.0222222222226</v>
      </c>
      <c r="Y101" s="4">
        <v>2989.1555555555556</v>
      </c>
      <c r="Z101" s="4">
        <v>1878.377777777778</v>
      </c>
      <c r="AA101" s="4">
        <v>627.77499999999998</v>
      </c>
      <c r="AB101" s="4">
        <v>3689.9999999999995</v>
      </c>
      <c r="AC101" s="4">
        <v>2454.5454545454545</v>
      </c>
      <c r="AD101" s="4">
        <v>4274.545454545454</v>
      </c>
      <c r="AE101" s="4">
        <v>1143.5333333333335</v>
      </c>
    </row>
    <row r="102" spans="1:31" x14ac:dyDescent="0.25">
      <c r="A102">
        <v>50.5</v>
      </c>
      <c r="B102" s="4">
        <v>543.04444444444448</v>
      </c>
      <c r="C102" s="4">
        <v>1160.7272727272725</v>
      </c>
      <c r="D102" s="4">
        <v>509.0222222222223</v>
      </c>
      <c r="E102" s="4">
        <v>531.31111111111113</v>
      </c>
      <c r="F102" s="4">
        <v>845.71111111111122</v>
      </c>
      <c r="G102" s="4">
        <v>692.73333333333346</v>
      </c>
      <c r="H102" s="4">
        <v>709.93333333333351</v>
      </c>
      <c r="I102" s="4">
        <v>1703.7777777777781</v>
      </c>
      <c r="J102" s="4">
        <v>482.02222222222224</v>
      </c>
      <c r="K102" s="4">
        <v>2896.7999999999997</v>
      </c>
      <c r="L102" s="4">
        <v>636.53333333333342</v>
      </c>
      <c r="M102" s="4">
        <v>585.71111111111111</v>
      </c>
      <c r="N102" s="4">
        <v>1754.3999999999999</v>
      </c>
      <c r="O102" s="4">
        <v>1611.4545454545453</v>
      </c>
      <c r="P102" s="4">
        <v>2585.2363636363634</v>
      </c>
      <c r="Q102" s="4">
        <v>2328.6</v>
      </c>
      <c r="R102" s="4">
        <v>768.93333333333339</v>
      </c>
      <c r="S102" s="4">
        <v>385.31111111111113</v>
      </c>
      <c r="T102" s="4">
        <v>1573.0666666666668</v>
      </c>
      <c r="U102" s="4">
        <v>703.88888888888891</v>
      </c>
      <c r="V102" s="4">
        <v>1091.0666666666668</v>
      </c>
      <c r="W102" s="4">
        <v>1020.7555555555556</v>
      </c>
      <c r="X102" s="4">
        <v>1761.1333333333334</v>
      </c>
      <c r="Y102" s="4">
        <v>3011.7777777777778</v>
      </c>
      <c r="Z102" s="4">
        <v>1893.9111111111113</v>
      </c>
      <c r="AA102" s="4">
        <v>630.82500000000005</v>
      </c>
      <c r="AB102" s="4">
        <v>3763.8</v>
      </c>
      <c r="AC102" s="4">
        <v>2503.6363636363635</v>
      </c>
      <c r="AD102" s="4">
        <v>4360.0363636363636</v>
      </c>
      <c r="AE102" s="4">
        <v>1153.0000000000002</v>
      </c>
    </row>
    <row r="103" spans="1:31" x14ac:dyDescent="0.25">
      <c r="A103">
        <v>51</v>
      </c>
      <c r="B103" s="4">
        <v>545.97777777777787</v>
      </c>
      <c r="C103" s="4">
        <v>1171.090909090909</v>
      </c>
      <c r="D103" s="4">
        <v>511.40000000000003</v>
      </c>
      <c r="E103" s="4">
        <v>535.35555555555561</v>
      </c>
      <c r="F103" s="4">
        <v>851.48888888888905</v>
      </c>
      <c r="G103" s="4">
        <v>699.2</v>
      </c>
      <c r="H103" s="4">
        <v>715.97777777777787</v>
      </c>
      <c r="I103" s="4">
        <v>1720.0666666666668</v>
      </c>
      <c r="J103" s="4">
        <v>484.6</v>
      </c>
      <c r="K103" s="4">
        <v>2896.7999999999997</v>
      </c>
      <c r="L103" s="4">
        <v>642.02222222222235</v>
      </c>
      <c r="M103" s="4">
        <v>589.37777777777785</v>
      </c>
      <c r="N103" s="4">
        <v>1754.3999999999999</v>
      </c>
      <c r="O103" s="4">
        <v>1625.8363636363636</v>
      </c>
      <c r="P103" s="4">
        <v>2585.2363636363634</v>
      </c>
      <c r="Q103" s="4">
        <v>2349.090909090909</v>
      </c>
      <c r="R103" s="4">
        <v>773.28888888888901</v>
      </c>
      <c r="S103" s="4">
        <v>387.37777777777779</v>
      </c>
      <c r="T103" s="4">
        <v>1584.4888888888891</v>
      </c>
      <c r="U103" s="4">
        <v>707.68888888888887</v>
      </c>
      <c r="V103" s="4">
        <v>1098.6666666666667</v>
      </c>
      <c r="W103" s="4">
        <v>1028.6444444444446</v>
      </c>
      <c r="X103" s="4">
        <v>1771.2444444444445</v>
      </c>
      <c r="Y103" s="4">
        <v>3034.4000000000005</v>
      </c>
      <c r="Z103" s="4">
        <v>1909.4444444444446</v>
      </c>
      <c r="AA103" s="4">
        <v>633.82499999999993</v>
      </c>
      <c r="AB103" s="4">
        <v>3763.8</v>
      </c>
      <c r="AC103" s="4">
        <v>2503.6363636363635</v>
      </c>
      <c r="AD103" s="4">
        <v>4360.0363636363636</v>
      </c>
      <c r="AE103" s="4">
        <v>1162.4666666666669</v>
      </c>
    </row>
    <row r="104" spans="1:31" x14ac:dyDescent="0.25">
      <c r="A104">
        <v>51.5</v>
      </c>
      <c r="B104" s="4">
        <v>548.88888888888891</v>
      </c>
      <c r="C104" s="4">
        <v>1181.4545454545453</v>
      </c>
      <c r="D104" s="4">
        <v>513.77777777777783</v>
      </c>
      <c r="E104" s="4">
        <v>539.4</v>
      </c>
      <c r="F104" s="4">
        <v>857.28888888888889</v>
      </c>
      <c r="G104" s="4">
        <v>705.62222222222226</v>
      </c>
      <c r="H104" s="4">
        <v>722</v>
      </c>
      <c r="I104" s="4">
        <v>1736.3333333333335</v>
      </c>
      <c r="J104" s="4">
        <v>487.15555555555562</v>
      </c>
      <c r="K104" s="4">
        <v>2953.6</v>
      </c>
      <c r="L104" s="4">
        <v>647.48888888888894</v>
      </c>
      <c r="M104" s="4">
        <v>593.02222222222235</v>
      </c>
      <c r="N104" s="4">
        <v>1788.8</v>
      </c>
      <c r="O104" s="4">
        <v>1640.2363636363634</v>
      </c>
      <c r="P104" s="4">
        <v>2635.9272727272723</v>
      </c>
      <c r="Q104" s="4">
        <v>2369.6</v>
      </c>
      <c r="R104" s="4">
        <v>777.68888888888887</v>
      </c>
      <c r="S104" s="4">
        <v>389.42222222222227</v>
      </c>
      <c r="T104" s="4">
        <v>1595.8888888888889</v>
      </c>
      <c r="U104" s="4">
        <v>711.44444444444446</v>
      </c>
      <c r="V104" s="4">
        <v>1106.2222222222224</v>
      </c>
      <c r="W104" s="4">
        <v>1036.5111111111112</v>
      </c>
      <c r="X104" s="4">
        <v>1781.377777777778</v>
      </c>
      <c r="Y104" s="4">
        <v>3057.0444444444447</v>
      </c>
      <c r="Z104" s="4">
        <v>1924.9777777777781</v>
      </c>
      <c r="AA104" s="4">
        <v>636.85</v>
      </c>
      <c r="AB104" s="4">
        <v>3837.5999999999995</v>
      </c>
      <c r="AC104" s="4">
        <v>2552.7272727272725</v>
      </c>
      <c r="AD104" s="4">
        <v>4445.5272727272722</v>
      </c>
      <c r="AE104" s="4">
        <v>1171.9555555555557</v>
      </c>
    </row>
    <row r="105" spans="1:31" x14ac:dyDescent="0.25">
      <c r="A105">
        <v>52</v>
      </c>
      <c r="B105" s="4">
        <v>551.77777777777783</v>
      </c>
      <c r="C105" s="4">
        <v>1191.8181818181818</v>
      </c>
      <c r="D105" s="4">
        <v>516.15555555555568</v>
      </c>
      <c r="E105" s="4">
        <v>543.44444444444457</v>
      </c>
      <c r="F105" s="4">
        <v>863.08888888888896</v>
      </c>
      <c r="G105" s="4">
        <v>712.08888888888896</v>
      </c>
      <c r="H105" s="4">
        <v>728.02222222222235</v>
      </c>
      <c r="I105" s="4">
        <v>1752.5555555555557</v>
      </c>
      <c r="J105" s="4">
        <v>489.77777777777783</v>
      </c>
      <c r="K105" s="4">
        <v>2953.6</v>
      </c>
      <c r="L105" s="4">
        <v>652.97777777777776</v>
      </c>
      <c r="M105" s="4">
        <v>596.68888888888898</v>
      </c>
      <c r="N105" s="4">
        <v>1788.8</v>
      </c>
      <c r="O105" s="4">
        <v>1654.6181818181817</v>
      </c>
      <c r="P105" s="4">
        <v>2635.9272727272723</v>
      </c>
      <c r="Q105" s="4">
        <v>2390.090909090909</v>
      </c>
      <c r="R105" s="4">
        <v>782.06666666666672</v>
      </c>
      <c r="S105" s="4">
        <v>391.4666666666667</v>
      </c>
      <c r="T105" s="4">
        <v>1607.3111111111111</v>
      </c>
      <c r="U105" s="4">
        <v>715.2</v>
      </c>
      <c r="V105" s="4">
        <v>1113.8</v>
      </c>
      <c r="W105" s="4">
        <v>1044.4222222222224</v>
      </c>
      <c r="X105" s="4">
        <v>1791.5111111111112</v>
      </c>
      <c r="Y105" s="4">
        <v>3079.666666666667</v>
      </c>
      <c r="Z105" s="4">
        <v>1940.5333333333335</v>
      </c>
      <c r="AA105" s="4">
        <v>639.87499999999989</v>
      </c>
      <c r="AB105" s="4">
        <v>3837.5999999999995</v>
      </c>
      <c r="AC105" s="4">
        <v>2552.7272727272725</v>
      </c>
      <c r="AD105" s="4">
        <v>4445.5272727272722</v>
      </c>
      <c r="AE105" s="4">
        <v>1181.4222222222222</v>
      </c>
    </row>
    <row r="106" spans="1:31" x14ac:dyDescent="0.25">
      <c r="A106">
        <v>52.5</v>
      </c>
      <c r="B106" s="4">
        <v>554.68888888888898</v>
      </c>
      <c r="C106" s="4">
        <v>1202.1818181818182</v>
      </c>
      <c r="D106" s="4">
        <v>518.53333333333342</v>
      </c>
      <c r="E106" s="4">
        <v>547.51111111111118</v>
      </c>
      <c r="F106" s="4">
        <v>868.86666666666679</v>
      </c>
      <c r="G106" s="4">
        <v>718.55555555555566</v>
      </c>
      <c r="H106" s="4">
        <v>734.06666666666672</v>
      </c>
      <c r="I106" s="4">
        <v>1768.8222222222225</v>
      </c>
      <c r="J106" s="4">
        <v>492.35555555555561</v>
      </c>
      <c r="K106" s="4">
        <v>3010.3999999999996</v>
      </c>
      <c r="L106" s="4">
        <v>658.48888888888894</v>
      </c>
      <c r="M106" s="4">
        <v>600.33333333333337</v>
      </c>
      <c r="N106" s="4">
        <v>1823.1999999999998</v>
      </c>
      <c r="O106" s="4">
        <v>1669</v>
      </c>
      <c r="P106" s="4">
        <v>2686.6181818181817</v>
      </c>
      <c r="Q106" s="4">
        <v>2410.5999999999995</v>
      </c>
      <c r="R106" s="4">
        <v>786.44444444444446</v>
      </c>
      <c r="S106" s="4">
        <v>393.53333333333336</v>
      </c>
      <c r="T106" s="4">
        <v>1618.7333333333333</v>
      </c>
      <c r="U106" s="4">
        <v>719.00000000000011</v>
      </c>
      <c r="V106" s="4">
        <v>1121.3555555555556</v>
      </c>
      <c r="W106" s="4">
        <v>1052.288888888889</v>
      </c>
      <c r="X106" s="4">
        <v>1801.6000000000001</v>
      </c>
      <c r="Y106" s="4">
        <v>3102.2888888888892</v>
      </c>
      <c r="Z106" s="4">
        <v>1956.0666666666668</v>
      </c>
      <c r="AA106" s="4">
        <v>642.92499999999995</v>
      </c>
      <c r="AB106" s="4">
        <v>3911.3999999999996</v>
      </c>
      <c r="AC106" s="4">
        <v>2601.8181818181815</v>
      </c>
      <c r="AD106" s="4">
        <v>4531.0181818181818</v>
      </c>
      <c r="AE106" s="4">
        <v>1190.9111111111113</v>
      </c>
    </row>
    <row r="107" spans="1:31" x14ac:dyDescent="0.25">
      <c r="A107">
        <v>53</v>
      </c>
      <c r="B107" s="4">
        <v>557.6</v>
      </c>
      <c r="C107" s="4">
        <v>1212.5454545454545</v>
      </c>
      <c r="D107" s="4">
        <v>520.86666666666667</v>
      </c>
      <c r="E107" s="4">
        <v>551.55555555555554</v>
      </c>
      <c r="F107" s="4">
        <v>874.68888888888898</v>
      </c>
      <c r="G107" s="4">
        <v>725.02222222222224</v>
      </c>
      <c r="H107" s="4">
        <v>740.08888888888896</v>
      </c>
      <c r="I107" s="4">
        <v>1785.088888888889</v>
      </c>
      <c r="J107" s="4">
        <v>494.95555555555558</v>
      </c>
      <c r="K107" s="4">
        <v>3010.3999999999996</v>
      </c>
      <c r="L107" s="4">
        <v>663.97777777777787</v>
      </c>
      <c r="M107" s="4">
        <v>604.00000000000011</v>
      </c>
      <c r="N107" s="4">
        <v>1823.1999999999998</v>
      </c>
      <c r="O107" s="4">
        <v>1683.3999999999999</v>
      </c>
      <c r="P107" s="4">
        <v>2686.6181818181817</v>
      </c>
      <c r="Q107" s="4">
        <v>2431.0909090909086</v>
      </c>
      <c r="R107" s="4">
        <v>790.82222222222231</v>
      </c>
      <c r="S107" s="4">
        <v>395.5555555555556</v>
      </c>
      <c r="T107" s="4">
        <v>1630.1555555555558</v>
      </c>
      <c r="U107" s="4">
        <v>722.7555555555557</v>
      </c>
      <c r="V107" s="4">
        <v>1128.9555555555555</v>
      </c>
      <c r="W107" s="4">
        <v>1060.1777777777779</v>
      </c>
      <c r="X107" s="4">
        <v>1811.7333333333333</v>
      </c>
      <c r="Y107" s="4">
        <v>3124.9111111111115</v>
      </c>
      <c r="Z107" s="4">
        <v>1971.6222222222225</v>
      </c>
      <c r="AA107" s="4">
        <v>645.94999999999993</v>
      </c>
      <c r="AB107" s="4">
        <v>3911.3999999999996</v>
      </c>
      <c r="AC107" s="4">
        <v>2601.8181818181815</v>
      </c>
      <c r="AD107" s="4">
        <v>4531.0181818181818</v>
      </c>
      <c r="AE107" s="4">
        <v>1200.3777777777777</v>
      </c>
    </row>
    <row r="108" spans="1:31" x14ac:dyDescent="0.25">
      <c r="A108">
        <v>53.5</v>
      </c>
      <c r="B108" s="4">
        <v>560.51111111111118</v>
      </c>
      <c r="C108" s="4">
        <v>1222.9090909090908</v>
      </c>
      <c r="D108" s="4">
        <v>523.24444444444453</v>
      </c>
      <c r="E108" s="4">
        <v>555.57777777777778</v>
      </c>
      <c r="F108" s="4">
        <v>880.44444444444446</v>
      </c>
      <c r="G108" s="4">
        <v>731.46666666666681</v>
      </c>
      <c r="H108" s="4">
        <v>746.1111111111112</v>
      </c>
      <c r="I108" s="4">
        <v>1801.3555555555558</v>
      </c>
      <c r="J108" s="4">
        <v>497.51111111111118</v>
      </c>
      <c r="K108" s="4">
        <v>3067.2</v>
      </c>
      <c r="L108" s="4">
        <v>669.4666666666667</v>
      </c>
      <c r="M108" s="4">
        <v>607.6444444444445</v>
      </c>
      <c r="N108" s="4">
        <v>1857.5999999999997</v>
      </c>
      <c r="O108" s="4">
        <v>1697.7818181818179</v>
      </c>
      <c r="P108" s="4">
        <v>2737.3090909090906</v>
      </c>
      <c r="Q108" s="4">
        <v>2451.6</v>
      </c>
      <c r="R108" s="4">
        <v>795.2</v>
      </c>
      <c r="S108" s="4">
        <v>397.62222222222226</v>
      </c>
      <c r="T108" s="4">
        <v>1641.5111111111112</v>
      </c>
      <c r="U108" s="4">
        <v>726.51111111111118</v>
      </c>
      <c r="V108" s="4">
        <v>1136.5333333333335</v>
      </c>
      <c r="W108" s="4">
        <v>1068.088888888889</v>
      </c>
      <c r="X108" s="4">
        <v>1821.8444444444447</v>
      </c>
      <c r="Y108" s="4">
        <v>3147.5333333333338</v>
      </c>
      <c r="Z108" s="4">
        <v>1987.1555555555558</v>
      </c>
      <c r="AA108" s="4">
        <v>648.97499999999991</v>
      </c>
      <c r="AB108" s="4">
        <v>3985.2</v>
      </c>
      <c r="AC108" s="4">
        <v>2650.9090909090905</v>
      </c>
      <c r="AD108" s="4">
        <v>4616.5090909090904</v>
      </c>
      <c r="AE108" s="4">
        <v>1209.8444444444444</v>
      </c>
    </row>
    <row r="109" spans="1:31" x14ac:dyDescent="0.25">
      <c r="A109">
        <v>54</v>
      </c>
      <c r="B109" s="4">
        <v>563.40000000000009</v>
      </c>
      <c r="C109" s="4">
        <v>1233.272727272727</v>
      </c>
      <c r="D109" s="4">
        <v>525.62222222222226</v>
      </c>
      <c r="E109" s="4">
        <v>559.6444444444445</v>
      </c>
      <c r="F109" s="4">
        <v>886.24444444444453</v>
      </c>
      <c r="G109" s="4">
        <v>737.95555555555563</v>
      </c>
      <c r="H109" s="4">
        <v>752.15555555555568</v>
      </c>
      <c r="I109" s="4">
        <v>1817.6000000000001</v>
      </c>
      <c r="J109" s="4">
        <v>500.0888888888889</v>
      </c>
      <c r="K109" s="4">
        <v>3067.2</v>
      </c>
      <c r="L109" s="4">
        <v>674.95555555555563</v>
      </c>
      <c r="M109" s="4">
        <v>611.31111111111113</v>
      </c>
      <c r="N109" s="4">
        <v>1857.5999999999997</v>
      </c>
      <c r="O109" s="4">
        <v>1712.181818181818</v>
      </c>
      <c r="P109" s="4">
        <v>2737.3090909090906</v>
      </c>
      <c r="Q109" s="4">
        <v>2472.090909090909</v>
      </c>
      <c r="R109" s="4">
        <v>799.6</v>
      </c>
      <c r="S109" s="4">
        <v>399.6444444444445</v>
      </c>
      <c r="T109" s="4">
        <v>1652.9555555555557</v>
      </c>
      <c r="U109" s="4">
        <v>730.28888888888901</v>
      </c>
      <c r="V109" s="4">
        <v>1144.088888888889</v>
      </c>
      <c r="W109" s="4">
        <v>1075.9555555555557</v>
      </c>
      <c r="X109" s="4">
        <v>1831.9777777777779</v>
      </c>
      <c r="Y109" s="4">
        <v>3170.1555555555556</v>
      </c>
      <c r="Z109" s="4">
        <v>2002.7111111111114</v>
      </c>
      <c r="AA109" s="4">
        <v>652.02499999999998</v>
      </c>
      <c r="AB109" s="4">
        <v>3985.2</v>
      </c>
      <c r="AC109" s="4">
        <v>2650.9090909090905</v>
      </c>
      <c r="AD109" s="4">
        <v>4616.5090909090904</v>
      </c>
      <c r="AE109" s="4">
        <v>1219.3333333333335</v>
      </c>
    </row>
    <row r="110" spans="1:31" x14ac:dyDescent="0.25">
      <c r="A110">
        <v>54.5</v>
      </c>
      <c r="B110" s="4">
        <v>566.31111111111113</v>
      </c>
      <c r="C110" s="4">
        <v>1254</v>
      </c>
      <c r="D110" s="4">
        <v>528</v>
      </c>
      <c r="E110" s="4">
        <v>563.71111111111111</v>
      </c>
      <c r="F110" s="4">
        <v>892.04444444444459</v>
      </c>
      <c r="G110" s="4">
        <v>744.42222222222233</v>
      </c>
      <c r="H110" s="4">
        <v>758.17777777777792</v>
      </c>
      <c r="I110" s="4">
        <v>1833.8444444444447</v>
      </c>
      <c r="J110" s="4">
        <v>502.68888888888898</v>
      </c>
      <c r="K110" s="4">
        <v>3124</v>
      </c>
      <c r="L110" s="4">
        <v>680.42222222222233</v>
      </c>
      <c r="M110" s="4">
        <v>614.95555555555563</v>
      </c>
      <c r="N110" s="4">
        <v>1891.9999999999998</v>
      </c>
      <c r="O110" s="4">
        <v>1740.9454545454544</v>
      </c>
      <c r="P110" s="4">
        <v>2788</v>
      </c>
      <c r="Q110" s="4">
        <v>2492.6</v>
      </c>
      <c r="R110" s="4">
        <v>803.95555555555552</v>
      </c>
      <c r="S110" s="4">
        <v>401.71111111111117</v>
      </c>
      <c r="T110" s="4">
        <v>1664.377777777778</v>
      </c>
      <c r="U110" s="4">
        <v>734.06666666666672</v>
      </c>
      <c r="V110" s="4">
        <v>1151.6888888888889</v>
      </c>
      <c r="W110" s="4">
        <v>1083.8444444444447</v>
      </c>
      <c r="X110" s="4">
        <v>1842.1333333333337</v>
      </c>
      <c r="Y110" s="4">
        <v>3192.7777777777783</v>
      </c>
      <c r="Z110" s="4">
        <v>2018.2444444444448</v>
      </c>
      <c r="AA110" s="4">
        <v>655.02499999999998</v>
      </c>
      <c r="AB110" s="4">
        <v>4058.9999999999995</v>
      </c>
      <c r="AC110" s="4">
        <v>2700</v>
      </c>
      <c r="AD110" s="4">
        <v>4701.9999999999991</v>
      </c>
      <c r="AE110" s="4">
        <v>1228.8000000000002</v>
      </c>
    </row>
    <row r="111" spans="1:31" x14ac:dyDescent="0.25">
      <c r="A111">
        <v>55</v>
      </c>
      <c r="B111" s="4">
        <v>569.24444444444453</v>
      </c>
      <c r="C111" s="4">
        <v>1264.3636363636363</v>
      </c>
      <c r="D111" s="4">
        <v>530.35555555555561</v>
      </c>
      <c r="E111" s="4">
        <v>567.75555555555559</v>
      </c>
      <c r="F111" s="4">
        <v>897.84444444444443</v>
      </c>
      <c r="G111" s="4">
        <v>750.86666666666667</v>
      </c>
      <c r="H111" s="4">
        <v>764.22222222222229</v>
      </c>
      <c r="I111" s="4">
        <v>1850.1111111111111</v>
      </c>
      <c r="J111" s="4">
        <v>505.26666666666671</v>
      </c>
      <c r="K111" s="4">
        <v>3124</v>
      </c>
      <c r="L111" s="4">
        <v>685.91111111111127</v>
      </c>
      <c r="M111" s="4">
        <v>618.6444444444445</v>
      </c>
      <c r="N111" s="4">
        <v>1891.9999999999998</v>
      </c>
      <c r="O111" s="4">
        <v>1755.3454545454545</v>
      </c>
      <c r="P111" s="4">
        <v>2788</v>
      </c>
      <c r="Q111" s="4">
        <v>2513.090909090909</v>
      </c>
      <c r="R111" s="4">
        <v>808.33333333333337</v>
      </c>
      <c r="S111" s="4">
        <v>403.73333333333341</v>
      </c>
      <c r="T111" s="4">
        <v>1675.8000000000002</v>
      </c>
      <c r="U111" s="4">
        <v>737.82222222222231</v>
      </c>
      <c r="V111" s="4">
        <v>1159.2444444444445</v>
      </c>
      <c r="W111" s="4">
        <v>1091.7333333333333</v>
      </c>
      <c r="X111" s="4">
        <v>1852.2222222222224</v>
      </c>
      <c r="Y111" s="4">
        <v>3215.4000000000005</v>
      </c>
      <c r="Z111" s="4">
        <v>2033.8000000000002</v>
      </c>
      <c r="AA111" s="4">
        <v>658.07500000000005</v>
      </c>
      <c r="AB111" s="4">
        <v>4058.9999999999995</v>
      </c>
      <c r="AC111" s="4">
        <v>2700</v>
      </c>
      <c r="AD111" s="4">
        <v>4701.9999999999991</v>
      </c>
      <c r="AE111" s="4">
        <v>1238.2666666666669</v>
      </c>
    </row>
    <row r="112" spans="1:31" x14ac:dyDescent="0.25">
      <c r="A112">
        <v>55.5</v>
      </c>
      <c r="B112" s="4">
        <v>572.13333333333333</v>
      </c>
      <c r="C112" s="4">
        <v>1274.7272727272727</v>
      </c>
      <c r="D112" s="4">
        <v>532.73333333333335</v>
      </c>
      <c r="E112" s="4">
        <v>571.80000000000007</v>
      </c>
      <c r="F112" s="4">
        <v>903.62222222222226</v>
      </c>
      <c r="G112" s="4">
        <v>757.33333333333348</v>
      </c>
      <c r="H112" s="4">
        <v>770.24444444444453</v>
      </c>
      <c r="I112" s="4">
        <v>1866.377777777778</v>
      </c>
      <c r="J112" s="4">
        <v>507.86666666666667</v>
      </c>
      <c r="K112" s="4">
        <v>3180.7999999999997</v>
      </c>
      <c r="L112" s="4">
        <v>691.44444444444446</v>
      </c>
      <c r="M112" s="4">
        <v>622.28888888888889</v>
      </c>
      <c r="N112" s="4">
        <v>1926.3999999999999</v>
      </c>
      <c r="O112" s="4">
        <v>1769.7272727272725</v>
      </c>
      <c r="P112" s="4">
        <v>2838.6909090909089</v>
      </c>
      <c r="Q112" s="4">
        <v>2533.6</v>
      </c>
      <c r="R112" s="4">
        <v>812.73333333333346</v>
      </c>
      <c r="S112" s="4">
        <v>405.77777777777783</v>
      </c>
      <c r="T112" s="4">
        <v>1687.2000000000003</v>
      </c>
      <c r="U112" s="4">
        <v>741.60000000000014</v>
      </c>
      <c r="V112" s="4">
        <v>1166.8222222222225</v>
      </c>
      <c r="W112" s="4">
        <v>1099.6222222222223</v>
      </c>
      <c r="X112" s="4">
        <v>1862.3555555555556</v>
      </c>
      <c r="Y112" s="4">
        <v>3238.0222222222224</v>
      </c>
      <c r="Z112" s="4">
        <v>2049.3333333333335</v>
      </c>
      <c r="AA112" s="4">
        <v>661.09999999999991</v>
      </c>
      <c r="AB112" s="4">
        <v>4132.7999999999993</v>
      </c>
      <c r="AC112" s="4">
        <v>2749.090909090909</v>
      </c>
      <c r="AD112" s="4">
        <v>4787.4909090909086</v>
      </c>
      <c r="AE112" s="4">
        <v>1247.7555555555557</v>
      </c>
    </row>
    <row r="113" spans="1:31" x14ac:dyDescent="0.25">
      <c r="A113">
        <v>56</v>
      </c>
      <c r="B113" s="4">
        <v>575.04444444444448</v>
      </c>
      <c r="C113" s="4">
        <v>1285.090909090909</v>
      </c>
      <c r="D113" s="4">
        <v>535.1111111111112</v>
      </c>
      <c r="E113" s="4">
        <v>575.82222222222231</v>
      </c>
      <c r="F113" s="4">
        <v>909.44444444444457</v>
      </c>
      <c r="G113" s="4">
        <v>763.80000000000007</v>
      </c>
      <c r="H113" s="4">
        <v>776.28888888888889</v>
      </c>
      <c r="I113" s="4">
        <v>1882.6222222222223</v>
      </c>
      <c r="J113" s="4">
        <v>510.44444444444446</v>
      </c>
      <c r="K113" s="4">
        <v>3180.7999999999997</v>
      </c>
      <c r="L113" s="4">
        <v>696.93333333333339</v>
      </c>
      <c r="M113" s="4">
        <v>625.97777777777787</v>
      </c>
      <c r="N113" s="4">
        <v>1926.3999999999999</v>
      </c>
      <c r="O113" s="4">
        <v>1784.090909090909</v>
      </c>
      <c r="P113" s="4">
        <v>2838.6909090909089</v>
      </c>
      <c r="Q113" s="4">
        <v>2554.090909090909</v>
      </c>
      <c r="R113" s="4">
        <v>817.13333333333333</v>
      </c>
      <c r="S113" s="4">
        <v>407.84444444444449</v>
      </c>
      <c r="T113" s="4">
        <v>1698.6000000000001</v>
      </c>
      <c r="U113" s="4">
        <v>745.37777777777785</v>
      </c>
      <c r="V113" s="4">
        <v>1174.4000000000001</v>
      </c>
      <c r="W113" s="4">
        <v>1107.5111111111112</v>
      </c>
      <c r="X113" s="4">
        <v>1872.4666666666669</v>
      </c>
      <c r="Y113" s="4">
        <v>3260.6444444444446</v>
      </c>
      <c r="Z113" s="4">
        <v>2064.8888888888891</v>
      </c>
      <c r="AA113" s="4">
        <v>664.15</v>
      </c>
      <c r="AB113" s="4">
        <v>4132.7999999999993</v>
      </c>
      <c r="AC113" s="4">
        <v>2749.090909090909</v>
      </c>
      <c r="AD113" s="4">
        <v>4787.4909090909086</v>
      </c>
      <c r="AE113" s="4">
        <v>1257.2222222222224</v>
      </c>
    </row>
    <row r="114" spans="1:31" x14ac:dyDescent="0.25">
      <c r="A114">
        <v>56.5</v>
      </c>
      <c r="B114" s="4">
        <v>577.93333333333339</v>
      </c>
      <c r="C114" s="4">
        <v>1295.4545454545453</v>
      </c>
      <c r="D114" s="4">
        <v>537.4666666666667</v>
      </c>
      <c r="E114" s="4">
        <v>579.86666666666667</v>
      </c>
      <c r="F114" s="4">
        <v>915.2222222222224</v>
      </c>
      <c r="G114" s="4">
        <v>770.24444444444453</v>
      </c>
      <c r="H114" s="4">
        <v>782.28888888888889</v>
      </c>
      <c r="I114" s="4">
        <v>1898.8888888888891</v>
      </c>
      <c r="J114" s="4">
        <v>513.02222222222235</v>
      </c>
      <c r="K114" s="4">
        <v>3237.6</v>
      </c>
      <c r="L114" s="4">
        <v>702.42222222222222</v>
      </c>
      <c r="M114" s="4">
        <v>629.62222222222226</v>
      </c>
      <c r="N114" s="4">
        <v>1960.8</v>
      </c>
      <c r="O114" s="4">
        <v>1798.4909090909089</v>
      </c>
      <c r="P114" s="4">
        <v>2889.3818181818183</v>
      </c>
      <c r="Q114" s="4">
        <v>2574.6</v>
      </c>
      <c r="R114" s="4">
        <v>821.51111111111118</v>
      </c>
      <c r="S114" s="4">
        <v>409.86666666666667</v>
      </c>
      <c r="T114" s="4">
        <v>1710.0222222222224</v>
      </c>
      <c r="U114" s="4">
        <v>749.1111111111112</v>
      </c>
      <c r="V114" s="4">
        <v>1181.9777777777779</v>
      </c>
      <c r="W114" s="4">
        <v>1115.4000000000001</v>
      </c>
      <c r="X114" s="4">
        <v>1882.6000000000001</v>
      </c>
      <c r="Y114" s="4">
        <v>3283.2666666666669</v>
      </c>
      <c r="Z114" s="4">
        <v>2080.4222222222224</v>
      </c>
      <c r="AA114" s="4">
        <v>667.15</v>
      </c>
      <c r="AB114" s="4">
        <v>4206.5999999999995</v>
      </c>
      <c r="AC114" s="4">
        <v>2798.181818181818</v>
      </c>
      <c r="AD114" s="4">
        <v>4872.9818181818173</v>
      </c>
      <c r="AE114" s="4">
        <v>1266.6888888888891</v>
      </c>
    </row>
    <row r="115" spans="1:31" x14ac:dyDescent="0.25">
      <c r="A115">
        <v>57</v>
      </c>
      <c r="B115" s="4">
        <v>580.86666666666667</v>
      </c>
      <c r="C115" s="4">
        <v>1305.8181818181818</v>
      </c>
      <c r="D115" s="4">
        <v>539.82222222222219</v>
      </c>
      <c r="E115" s="4">
        <v>583.93333333333339</v>
      </c>
      <c r="F115" s="4">
        <v>921.02222222222224</v>
      </c>
      <c r="G115" s="4">
        <v>776.68888888888898</v>
      </c>
      <c r="H115" s="4">
        <v>788.31111111111125</v>
      </c>
      <c r="I115" s="4">
        <v>1915.1333333333334</v>
      </c>
      <c r="J115" s="4">
        <v>515.6</v>
      </c>
      <c r="K115" s="4">
        <v>3237.6</v>
      </c>
      <c r="L115" s="4">
        <v>707.88888888888903</v>
      </c>
      <c r="M115" s="4">
        <v>633.31111111111125</v>
      </c>
      <c r="N115" s="4">
        <v>1960.8</v>
      </c>
      <c r="O115" s="4">
        <v>1812.8727272727272</v>
      </c>
      <c r="P115" s="4">
        <v>2889.3818181818183</v>
      </c>
      <c r="Q115" s="4">
        <v>2595.090909090909</v>
      </c>
      <c r="R115" s="4">
        <v>825.88888888888891</v>
      </c>
      <c r="S115" s="4">
        <v>411.93333333333339</v>
      </c>
      <c r="T115" s="4">
        <v>1721.4444444444446</v>
      </c>
      <c r="U115" s="4">
        <v>752.91111111111115</v>
      </c>
      <c r="V115" s="4">
        <v>1189.5555555555557</v>
      </c>
      <c r="W115" s="4">
        <v>1123.2666666666669</v>
      </c>
      <c r="X115" s="4">
        <v>1892.6888888888891</v>
      </c>
      <c r="Y115" s="4">
        <v>3305.8888888888896</v>
      </c>
      <c r="Z115" s="4">
        <v>2095.9777777777781</v>
      </c>
      <c r="AA115" s="4">
        <v>670.15</v>
      </c>
      <c r="AB115" s="4">
        <v>4206.5999999999995</v>
      </c>
      <c r="AC115" s="4">
        <v>2798.181818181818</v>
      </c>
      <c r="AD115" s="4">
        <v>4872.9818181818173</v>
      </c>
      <c r="AE115" s="4">
        <v>1276.1777777777779</v>
      </c>
    </row>
    <row r="116" spans="1:31" x14ac:dyDescent="0.25">
      <c r="A116">
        <v>57.5</v>
      </c>
      <c r="B116" s="4">
        <v>583.75555555555559</v>
      </c>
      <c r="C116" s="4">
        <v>1316.181818181818</v>
      </c>
      <c r="D116" s="4">
        <v>542.20000000000005</v>
      </c>
      <c r="E116" s="4">
        <v>587.97777777777776</v>
      </c>
      <c r="F116" s="4">
        <v>926.80000000000007</v>
      </c>
      <c r="G116" s="4">
        <v>783.15555555555568</v>
      </c>
      <c r="H116" s="4">
        <v>794.35555555555561</v>
      </c>
      <c r="I116" s="4">
        <v>1931.4</v>
      </c>
      <c r="J116" s="4">
        <v>518.20000000000005</v>
      </c>
      <c r="K116" s="4">
        <v>3294.4</v>
      </c>
      <c r="L116" s="4">
        <v>713.37777777777785</v>
      </c>
      <c r="M116" s="4">
        <v>636.95555555555563</v>
      </c>
      <c r="N116" s="4">
        <v>1995.1999999999996</v>
      </c>
      <c r="O116" s="4">
        <v>1827.272727272727</v>
      </c>
      <c r="P116" s="4">
        <v>2940.0727272727268</v>
      </c>
      <c r="Q116" s="4">
        <v>2615.5999999999995</v>
      </c>
      <c r="R116" s="4">
        <v>830.26666666666677</v>
      </c>
      <c r="S116" s="4">
        <v>413.95555555555558</v>
      </c>
      <c r="T116" s="4">
        <v>1732.8666666666668</v>
      </c>
      <c r="U116" s="4">
        <v>756.66666666666674</v>
      </c>
      <c r="V116" s="4">
        <v>1197.1555555555558</v>
      </c>
      <c r="W116" s="4">
        <v>1131.1555555555556</v>
      </c>
      <c r="X116" s="4">
        <v>1902.8222222222223</v>
      </c>
      <c r="Y116" s="4">
        <v>3328.5111111111114</v>
      </c>
      <c r="Z116" s="4">
        <v>2111.5111111111114</v>
      </c>
      <c r="AA116" s="4">
        <v>673.19999999999993</v>
      </c>
      <c r="AB116" s="4">
        <v>4280.3999999999996</v>
      </c>
      <c r="AC116" s="4">
        <v>2847.272727272727</v>
      </c>
      <c r="AD116" s="4">
        <v>4958.4727272727268</v>
      </c>
      <c r="AE116" s="4">
        <v>1285.6444444444444</v>
      </c>
    </row>
    <row r="117" spans="1:31" x14ac:dyDescent="0.25">
      <c r="A117">
        <v>58</v>
      </c>
      <c r="B117" s="4">
        <v>586.66666666666674</v>
      </c>
      <c r="C117" s="4">
        <v>1326.5454545454545</v>
      </c>
      <c r="D117" s="4">
        <v>544.57777777777778</v>
      </c>
      <c r="E117" s="4">
        <v>592.04444444444459</v>
      </c>
      <c r="F117" s="4">
        <v>932.60000000000014</v>
      </c>
      <c r="G117" s="4">
        <v>789.62222222222226</v>
      </c>
      <c r="H117" s="4">
        <v>800.37777777777785</v>
      </c>
      <c r="I117" s="4">
        <v>1947.666666666667</v>
      </c>
      <c r="J117" s="4">
        <v>520.77777777777783</v>
      </c>
      <c r="K117" s="4">
        <v>3294.4</v>
      </c>
      <c r="L117" s="4">
        <v>718.86666666666679</v>
      </c>
      <c r="M117" s="4">
        <v>640.62222222222226</v>
      </c>
      <c r="N117" s="4">
        <v>1995.1999999999996</v>
      </c>
      <c r="O117" s="4">
        <v>1841.6545454545453</v>
      </c>
      <c r="P117" s="4">
        <v>2940.0727272727268</v>
      </c>
      <c r="Q117" s="4">
        <v>2636.0909090909086</v>
      </c>
      <c r="R117" s="4">
        <v>834.6444444444445</v>
      </c>
      <c r="S117" s="4">
        <v>416.0222222222223</v>
      </c>
      <c r="T117" s="4">
        <v>1744.2666666666667</v>
      </c>
      <c r="U117" s="4">
        <v>760.44444444444446</v>
      </c>
      <c r="V117" s="4">
        <v>1204.7111111111112</v>
      </c>
      <c r="W117" s="4">
        <v>1139.0666666666668</v>
      </c>
      <c r="X117" s="4">
        <v>1912.9555555555557</v>
      </c>
      <c r="Y117" s="4">
        <v>3351.1333333333337</v>
      </c>
      <c r="Z117" s="4">
        <v>2127.0666666666666</v>
      </c>
      <c r="AA117" s="4">
        <v>676.2</v>
      </c>
      <c r="AB117" s="4">
        <v>4280.3999999999996</v>
      </c>
      <c r="AC117" s="4">
        <v>2847.272727272727</v>
      </c>
      <c r="AD117" s="4">
        <v>4958.4727272727268</v>
      </c>
      <c r="AE117" s="4">
        <v>1295.1111111111111</v>
      </c>
    </row>
    <row r="118" spans="1:31" x14ac:dyDescent="0.25">
      <c r="A118">
        <v>58.5</v>
      </c>
      <c r="B118" s="4">
        <v>589.55555555555566</v>
      </c>
      <c r="C118" s="4">
        <v>1336.9090909090908</v>
      </c>
      <c r="D118" s="4">
        <v>546.95555555555563</v>
      </c>
      <c r="E118" s="4">
        <v>596.06666666666672</v>
      </c>
      <c r="F118" s="4">
        <v>938.37777777777785</v>
      </c>
      <c r="G118" s="4">
        <v>796.08888888888896</v>
      </c>
      <c r="H118" s="4">
        <v>806.40000000000009</v>
      </c>
      <c r="I118" s="4">
        <v>1963.9111111111113</v>
      </c>
      <c r="J118" s="4">
        <v>523.35555555555561</v>
      </c>
      <c r="K118" s="4">
        <v>3351.2</v>
      </c>
      <c r="L118" s="4">
        <v>724.37777777777796</v>
      </c>
      <c r="M118" s="4">
        <v>644.28888888888901</v>
      </c>
      <c r="N118" s="4">
        <v>2029.5999999999997</v>
      </c>
      <c r="O118" s="4">
        <v>1856.0363636363636</v>
      </c>
      <c r="P118" s="4">
        <v>2990.7636363636361</v>
      </c>
      <c r="Q118" s="4">
        <v>2656.6</v>
      </c>
      <c r="R118" s="4">
        <v>839.02222222222235</v>
      </c>
      <c r="S118" s="4">
        <v>418.06666666666672</v>
      </c>
      <c r="T118" s="4">
        <v>1755.6888888888889</v>
      </c>
      <c r="U118" s="4">
        <v>764.22222222222229</v>
      </c>
      <c r="V118" s="4">
        <v>1212.288888888889</v>
      </c>
      <c r="W118" s="4">
        <v>1146.9333333333334</v>
      </c>
      <c r="X118" s="4">
        <v>1923.0666666666668</v>
      </c>
      <c r="Y118" s="4">
        <v>3373.7555555555559</v>
      </c>
      <c r="Z118" s="4">
        <v>2142.6</v>
      </c>
      <c r="AA118" s="4">
        <v>679.27499999999986</v>
      </c>
      <c r="AB118" s="4">
        <v>4354.2</v>
      </c>
      <c r="AC118" s="4">
        <v>2896.363636363636</v>
      </c>
      <c r="AD118" s="4">
        <v>5043.9636363636355</v>
      </c>
      <c r="AE118" s="4">
        <v>1304.6000000000001</v>
      </c>
    </row>
    <row r="119" spans="1:31" x14ac:dyDescent="0.25">
      <c r="A119">
        <v>59</v>
      </c>
      <c r="B119" s="4">
        <v>592.48888888888894</v>
      </c>
      <c r="C119" s="4">
        <v>1357.6363636363635</v>
      </c>
      <c r="D119" s="4">
        <v>549.31111111111113</v>
      </c>
      <c r="E119" s="4">
        <v>600.1111111111112</v>
      </c>
      <c r="F119" s="4">
        <v>944.2</v>
      </c>
      <c r="G119" s="4">
        <v>802.55555555555554</v>
      </c>
      <c r="H119" s="4">
        <v>812.42222222222222</v>
      </c>
      <c r="I119" s="4">
        <v>1980.1777777777781</v>
      </c>
      <c r="J119" s="4">
        <v>525.91111111111115</v>
      </c>
      <c r="K119" s="4">
        <v>3351.2</v>
      </c>
      <c r="L119" s="4">
        <v>729.86666666666679</v>
      </c>
      <c r="M119" s="4">
        <v>647.93333333333339</v>
      </c>
      <c r="N119" s="4">
        <v>2029.5999999999997</v>
      </c>
      <c r="O119" s="4">
        <v>1884.8181818181818</v>
      </c>
      <c r="P119" s="4">
        <v>2990.7636363636361</v>
      </c>
      <c r="Q119" s="4">
        <v>2677.090909090909</v>
      </c>
      <c r="R119" s="4">
        <v>843.4</v>
      </c>
      <c r="S119" s="4">
        <v>420.13333333333338</v>
      </c>
      <c r="T119" s="4">
        <v>1767.1111111111113</v>
      </c>
      <c r="U119" s="4">
        <v>768.00000000000011</v>
      </c>
      <c r="V119" s="4">
        <v>1219.866666666667</v>
      </c>
      <c r="W119" s="4">
        <v>1154.8444444444444</v>
      </c>
      <c r="X119" s="4">
        <v>1933.1777777777779</v>
      </c>
      <c r="Y119" s="4">
        <v>3396.3777777777777</v>
      </c>
      <c r="Z119" s="4">
        <v>2158.1333333333337</v>
      </c>
      <c r="AA119" s="4">
        <v>682.27499999999998</v>
      </c>
      <c r="AB119" s="4">
        <v>4354.2</v>
      </c>
      <c r="AC119" s="4">
        <v>2896.363636363636</v>
      </c>
      <c r="AD119" s="4">
        <v>5043.9636363636355</v>
      </c>
      <c r="AE119" s="4">
        <v>1314.0666666666668</v>
      </c>
    </row>
    <row r="120" spans="1:31" x14ac:dyDescent="0.25">
      <c r="A120">
        <v>59.5</v>
      </c>
      <c r="B120" s="4">
        <v>595.40000000000009</v>
      </c>
      <c r="C120" s="4">
        <v>1367.9999999999998</v>
      </c>
      <c r="D120" s="4">
        <v>551.68888888888887</v>
      </c>
      <c r="E120" s="4">
        <v>604.15555555555568</v>
      </c>
      <c r="F120" s="4">
        <v>949.97777777777787</v>
      </c>
      <c r="G120" s="4">
        <v>809.02222222222235</v>
      </c>
      <c r="H120" s="4">
        <v>818.48888888888894</v>
      </c>
      <c r="I120" s="4">
        <v>1996.4</v>
      </c>
      <c r="J120" s="4">
        <v>528.53333333333342</v>
      </c>
      <c r="K120" s="4">
        <v>3408</v>
      </c>
      <c r="L120" s="4">
        <v>735.33333333333337</v>
      </c>
      <c r="M120" s="4">
        <v>651.60000000000014</v>
      </c>
      <c r="N120" s="4">
        <v>2064</v>
      </c>
      <c r="O120" s="4">
        <v>1899.1999999999998</v>
      </c>
      <c r="P120" s="4">
        <v>3041.454545454545</v>
      </c>
      <c r="Q120" s="4">
        <v>2697.6</v>
      </c>
      <c r="R120" s="4">
        <v>847.77777777777783</v>
      </c>
      <c r="S120" s="4">
        <v>422.15555555555562</v>
      </c>
      <c r="T120" s="4">
        <v>1778.5333333333335</v>
      </c>
      <c r="U120" s="4">
        <v>771.73333333333335</v>
      </c>
      <c r="V120" s="4">
        <v>1227.4444444444446</v>
      </c>
      <c r="W120" s="4">
        <v>1162.7111111111112</v>
      </c>
      <c r="X120" s="4">
        <v>1943.3111111111114</v>
      </c>
      <c r="Y120" s="4">
        <v>3419.0000000000005</v>
      </c>
      <c r="Z120" s="4">
        <v>2173.7111111111112</v>
      </c>
      <c r="AA120" s="4">
        <v>685.32499999999993</v>
      </c>
      <c r="AB120" s="4">
        <v>4428</v>
      </c>
      <c r="AC120" s="4">
        <v>2945.454545454545</v>
      </c>
      <c r="AD120" s="4">
        <v>5129.454545454545</v>
      </c>
      <c r="AE120" s="4">
        <v>1323.5555555555557</v>
      </c>
    </row>
    <row r="121" spans="1:31" x14ac:dyDescent="0.25">
      <c r="A121">
        <v>60</v>
      </c>
      <c r="B121" s="4">
        <v>598.31111111111125</v>
      </c>
      <c r="C121" s="4">
        <v>1378.3636363636363</v>
      </c>
      <c r="D121" s="4">
        <v>554.02222222222224</v>
      </c>
      <c r="E121" s="4">
        <v>608.22222222222229</v>
      </c>
      <c r="F121" s="4">
        <v>955.75555555555559</v>
      </c>
      <c r="G121" s="4">
        <v>815.4666666666667</v>
      </c>
      <c r="H121" s="4">
        <v>824.48888888888894</v>
      </c>
      <c r="I121" s="4">
        <v>2012.6888888888891</v>
      </c>
      <c r="J121" s="4">
        <v>531.1111111111112</v>
      </c>
      <c r="K121" s="4">
        <v>3408</v>
      </c>
      <c r="L121" s="4">
        <v>740.82222222222231</v>
      </c>
      <c r="M121" s="4">
        <v>655.24444444444453</v>
      </c>
      <c r="N121" s="4">
        <v>2064</v>
      </c>
      <c r="O121" s="4">
        <v>1913.6</v>
      </c>
      <c r="P121" s="4">
        <v>3041.454545454545</v>
      </c>
      <c r="Q121" s="4">
        <v>2718.090909090909</v>
      </c>
      <c r="R121" s="4">
        <v>852.15555555555568</v>
      </c>
      <c r="S121" s="4">
        <v>424.2</v>
      </c>
      <c r="T121" s="4">
        <v>1789.9555555555557</v>
      </c>
      <c r="U121" s="4">
        <v>775.51111111111118</v>
      </c>
      <c r="V121" s="4">
        <v>1235.0222222222224</v>
      </c>
      <c r="W121" s="4">
        <v>1170.6000000000001</v>
      </c>
      <c r="X121" s="4">
        <v>1953.4444444444446</v>
      </c>
      <c r="Y121" s="4">
        <v>3441.6222222222227</v>
      </c>
      <c r="Z121" s="4">
        <v>2189.2444444444445</v>
      </c>
      <c r="AA121" s="4">
        <v>688.32499999999993</v>
      </c>
      <c r="AB121" s="4">
        <v>4428</v>
      </c>
      <c r="AC121" s="4">
        <v>2945.454545454545</v>
      </c>
      <c r="AD121" s="4">
        <v>5129.454545454545</v>
      </c>
      <c r="AE121" s="4">
        <v>1333.0222222222224</v>
      </c>
    </row>
    <row r="122" spans="1:31" x14ac:dyDescent="0.25">
      <c r="A122">
        <v>60.5</v>
      </c>
      <c r="B122" s="4">
        <v>601.20000000000016</v>
      </c>
      <c r="C122" s="4">
        <v>1388.7272727272725</v>
      </c>
      <c r="D122" s="4">
        <v>556.42222222222222</v>
      </c>
      <c r="E122" s="4">
        <v>612.26666666666665</v>
      </c>
      <c r="F122" s="4">
        <v>961.55555555555566</v>
      </c>
      <c r="G122" s="4">
        <v>821.93333333333339</v>
      </c>
      <c r="H122" s="4">
        <v>830.53333333333342</v>
      </c>
      <c r="I122" s="4">
        <v>2028.9555555555557</v>
      </c>
      <c r="J122" s="4">
        <v>533.68888888888898</v>
      </c>
      <c r="K122" s="4">
        <v>3464.7999999999997</v>
      </c>
      <c r="L122" s="4">
        <v>746.31111111111113</v>
      </c>
      <c r="M122" s="4">
        <v>658.91111111111115</v>
      </c>
      <c r="N122" s="4">
        <v>2098.3999999999996</v>
      </c>
      <c r="O122" s="4">
        <v>1927.9818181818182</v>
      </c>
      <c r="P122" s="4">
        <v>3092.1454545454544</v>
      </c>
      <c r="Q122" s="4">
        <v>2738.6</v>
      </c>
      <c r="R122" s="4">
        <v>856.53333333333342</v>
      </c>
      <c r="S122" s="4">
        <v>426.24444444444447</v>
      </c>
      <c r="T122" s="4">
        <v>1801.3555555555558</v>
      </c>
      <c r="U122" s="4">
        <v>779.28888888888901</v>
      </c>
      <c r="V122" s="4">
        <v>1242.6000000000001</v>
      </c>
      <c r="W122" s="4">
        <v>1178.4888888888891</v>
      </c>
      <c r="X122" s="4">
        <v>1963.577777777778</v>
      </c>
      <c r="Y122" s="4">
        <v>3464.244444444445</v>
      </c>
      <c r="Z122" s="4">
        <v>2204.8000000000002</v>
      </c>
      <c r="AA122" s="4">
        <v>691.375</v>
      </c>
      <c r="AB122" s="4">
        <v>4501.7999999999993</v>
      </c>
      <c r="AC122" s="4">
        <v>2994.5454545454545</v>
      </c>
      <c r="AD122" s="4">
        <v>5214.9454545454537</v>
      </c>
      <c r="AE122" s="4">
        <v>1342.4888888888891</v>
      </c>
    </row>
    <row r="123" spans="1:31" x14ac:dyDescent="0.25">
      <c r="A123">
        <v>61</v>
      </c>
      <c r="B123" s="4">
        <v>604.1111111111112</v>
      </c>
      <c r="C123" s="4">
        <v>1399.090909090909</v>
      </c>
      <c r="D123" s="4">
        <v>558.77777777777783</v>
      </c>
      <c r="E123" s="4">
        <v>616.31111111111113</v>
      </c>
      <c r="F123" s="4">
        <v>967.35555555555561</v>
      </c>
      <c r="G123" s="4">
        <v>828.37777777777785</v>
      </c>
      <c r="H123" s="4">
        <v>836.57777777777778</v>
      </c>
      <c r="I123" s="4">
        <v>2045.2000000000003</v>
      </c>
      <c r="J123" s="4">
        <v>536.28888888888901</v>
      </c>
      <c r="K123" s="4">
        <v>3464.7999999999997</v>
      </c>
      <c r="L123" s="4">
        <v>751.84444444444443</v>
      </c>
      <c r="M123" s="4">
        <v>662.55555555555554</v>
      </c>
      <c r="N123" s="4">
        <v>2098.3999999999996</v>
      </c>
      <c r="O123" s="4">
        <v>1942.3818181818178</v>
      </c>
      <c r="P123" s="4">
        <v>3092.1454545454544</v>
      </c>
      <c r="Q123" s="4">
        <v>2759.090909090909</v>
      </c>
      <c r="R123" s="4">
        <v>860.91111111111127</v>
      </c>
      <c r="S123" s="4">
        <v>428.28888888888889</v>
      </c>
      <c r="T123" s="4">
        <v>1812.7777777777781</v>
      </c>
      <c r="U123" s="4">
        <v>783.04444444444448</v>
      </c>
      <c r="V123" s="4">
        <v>1250.1555555555558</v>
      </c>
      <c r="W123" s="4">
        <v>1186.4000000000001</v>
      </c>
      <c r="X123" s="4">
        <v>1973.6666666666667</v>
      </c>
      <c r="Y123" s="4">
        <v>3486.8666666666668</v>
      </c>
      <c r="Z123" s="4">
        <v>2220.3333333333335</v>
      </c>
      <c r="AA123" s="4">
        <v>694.375</v>
      </c>
      <c r="AB123" s="4">
        <v>4501.7999999999993</v>
      </c>
      <c r="AC123" s="4">
        <v>2994.5454545454545</v>
      </c>
      <c r="AD123" s="4">
        <v>5214.9454545454537</v>
      </c>
      <c r="AE123" s="4">
        <v>1351.9555555555557</v>
      </c>
    </row>
    <row r="124" spans="1:31" x14ac:dyDescent="0.25">
      <c r="A124">
        <v>61.5</v>
      </c>
      <c r="B124" s="4">
        <v>607.02222222222235</v>
      </c>
      <c r="C124" s="4">
        <v>1409.4545454545455</v>
      </c>
      <c r="D124" s="4">
        <v>561.13333333333333</v>
      </c>
      <c r="E124" s="4">
        <v>620.35555555555572</v>
      </c>
      <c r="F124" s="4">
        <v>973.13333333333344</v>
      </c>
      <c r="G124" s="4">
        <v>834.84444444444455</v>
      </c>
      <c r="H124" s="4">
        <v>842.5777777777779</v>
      </c>
      <c r="I124" s="4">
        <v>2061.4444444444448</v>
      </c>
      <c r="J124" s="4">
        <v>538.84444444444443</v>
      </c>
      <c r="K124" s="4">
        <v>3521.6</v>
      </c>
      <c r="L124" s="4">
        <v>757.33333333333348</v>
      </c>
      <c r="M124" s="4">
        <v>666.24444444444453</v>
      </c>
      <c r="N124" s="4">
        <v>2132.7999999999997</v>
      </c>
      <c r="O124" s="4">
        <v>1956.7636363636364</v>
      </c>
      <c r="P124" s="4">
        <v>3142.8363636363633</v>
      </c>
      <c r="Q124" s="4">
        <v>2779.6</v>
      </c>
      <c r="R124" s="4">
        <v>865.28888888888901</v>
      </c>
      <c r="S124" s="4">
        <v>430.33333333333337</v>
      </c>
      <c r="T124" s="4">
        <v>1824.2</v>
      </c>
      <c r="U124" s="4">
        <v>786.84444444444443</v>
      </c>
      <c r="V124" s="4">
        <v>1257.7555555555557</v>
      </c>
      <c r="W124" s="4">
        <v>1194.2444444444445</v>
      </c>
      <c r="X124" s="4">
        <v>1983.8000000000002</v>
      </c>
      <c r="Y124" s="4">
        <v>3509.5111111111114</v>
      </c>
      <c r="Z124" s="4">
        <v>2235.8888888888891</v>
      </c>
      <c r="AA124" s="4">
        <v>697.45</v>
      </c>
      <c r="AB124" s="4">
        <v>4575.5999999999995</v>
      </c>
      <c r="AC124" s="4">
        <v>3043.6363636363635</v>
      </c>
      <c r="AD124" s="4">
        <v>5300.4363636363632</v>
      </c>
      <c r="AE124" s="4">
        <v>1361.4222222222222</v>
      </c>
    </row>
    <row r="125" spans="1:31" x14ac:dyDescent="0.25">
      <c r="A125">
        <v>62</v>
      </c>
      <c r="B125" s="4">
        <v>609.91111111111115</v>
      </c>
      <c r="C125" s="4">
        <v>1419.8181818181818</v>
      </c>
      <c r="D125" s="4">
        <v>563.51111111111118</v>
      </c>
      <c r="E125" s="4">
        <v>624.40000000000009</v>
      </c>
      <c r="F125" s="4">
        <v>978.95555555555563</v>
      </c>
      <c r="G125" s="4">
        <v>841.28888888888889</v>
      </c>
      <c r="H125" s="4">
        <v>848.62222222222226</v>
      </c>
      <c r="I125" s="4">
        <v>2077.7333333333336</v>
      </c>
      <c r="J125" s="4">
        <v>541.44444444444446</v>
      </c>
      <c r="K125" s="4">
        <v>3521.6</v>
      </c>
      <c r="L125" s="4">
        <v>762.80000000000007</v>
      </c>
      <c r="M125" s="4">
        <v>669.88888888888891</v>
      </c>
      <c r="N125" s="4">
        <v>2132.7999999999997</v>
      </c>
      <c r="O125" s="4">
        <v>1971.1454545454546</v>
      </c>
      <c r="P125" s="4">
        <v>3142.8363636363633</v>
      </c>
      <c r="Q125" s="4">
        <v>2800.090909090909</v>
      </c>
      <c r="R125" s="4">
        <v>869.66666666666686</v>
      </c>
      <c r="S125" s="4">
        <v>432.37777777777779</v>
      </c>
      <c r="T125" s="4">
        <v>1835.6222222222223</v>
      </c>
      <c r="U125" s="4">
        <v>790.57777777777778</v>
      </c>
      <c r="V125" s="4">
        <v>1265.3111111111111</v>
      </c>
      <c r="W125" s="4">
        <v>1202.1555555555558</v>
      </c>
      <c r="X125" s="4">
        <v>1993.9111111111113</v>
      </c>
      <c r="Y125" s="4">
        <v>3532.1333333333337</v>
      </c>
      <c r="Z125" s="4">
        <v>2251.4</v>
      </c>
      <c r="AA125" s="4">
        <v>700.44999999999993</v>
      </c>
      <c r="AB125" s="4">
        <v>4575.5999999999995</v>
      </c>
      <c r="AC125" s="4">
        <v>3043.6363636363635</v>
      </c>
      <c r="AD125" s="4">
        <v>5300.4363636363632</v>
      </c>
      <c r="AE125" s="4">
        <v>1370.9333333333334</v>
      </c>
    </row>
    <row r="126" spans="1:31" x14ac:dyDescent="0.25">
      <c r="A126">
        <v>62.5</v>
      </c>
      <c r="B126" s="4">
        <v>612.82222222222219</v>
      </c>
      <c r="C126" s="4">
        <v>1430.181818181818</v>
      </c>
      <c r="D126" s="4">
        <v>565.88888888888891</v>
      </c>
      <c r="E126" s="4">
        <v>628.4666666666667</v>
      </c>
      <c r="F126" s="4">
        <v>984.73333333333346</v>
      </c>
      <c r="G126" s="4">
        <v>847.77777777777783</v>
      </c>
      <c r="H126" s="4">
        <v>854.66666666666686</v>
      </c>
      <c r="I126" s="4">
        <v>2093.9777777777781</v>
      </c>
      <c r="J126" s="4">
        <v>544.02222222222224</v>
      </c>
      <c r="K126" s="4">
        <v>3578.3999999999996</v>
      </c>
      <c r="L126" s="4">
        <v>768.31111111111125</v>
      </c>
      <c r="M126" s="4">
        <v>673.55555555555566</v>
      </c>
      <c r="N126" s="4">
        <v>2167.1999999999998</v>
      </c>
      <c r="O126" s="4">
        <v>1985.5454545454543</v>
      </c>
      <c r="P126" s="4">
        <v>3193.5272727272727</v>
      </c>
      <c r="Q126" s="4">
        <v>2820.5999999999995</v>
      </c>
      <c r="R126" s="4">
        <v>874.04444444444448</v>
      </c>
      <c r="S126" s="4">
        <v>434.42222222222227</v>
      </c>
      <c r="T126" s="4">
        <v>1847.0222222222224</v>
      </c>
      <c r="U126" s="4">
        <v>794.35555555555561</v>
      </c>
      <c r="V126" s="4">
        <v>1272.8888888888889</v>
      </c>
      <c r="W126" s="4">
        <v>1210.0222222222224</v>
      </c>
      <c r="X126" s="4">
        <v>2004.0444444444447</v>
      </c>
      <c r="Y126" s="4">
        <v>3554.7555555555559</v>
      </c>
      <c r="Z126" s="4">
        <v>2266.9555555555557</v>
      </c>
      <c r="AA126" s="4">
        <v>703.47499999999991</v>
      </c>
      <c r="AB126" s="4">
        <v>4649.3999999999996</v>
      </c>
      <c r="AC126" s="4">
        <v>3092.7272727272725</v>
      </c>
      <c r="AD126" s="4">
        <v>5385.9272727272728</v>
      </c>
      <c r="AE126" s="4">
        <v>1380.4</v>
      </c>
    </row>
    <row r="127" spans="1:31" x14ac:dyDescent="0.25">
      <c r="A127">
        <v>63</v>
      </c>
      <c r="B127" s="4">
        <v>615.75555555555559</v>
      </c>
      <c r="C127" s="4">
        <v>1440.5454545454543</v>
      </c>
      <c r="D127" s="4">
        <v>568.26666666666677</v>
      </c>
      <c r="E127" s="4">
        <v>632.51111111111118</v>
      </c>
      <c r="F127" s="4">
        <v>990.51111111111129</v>
      </c>
      <c r="G127" s="4">
        <v>854.22222222222229</v>
      </c>
      <c r="H127" s="4">
        <v>860.66666666666674</v>
      </c>
      <c r="I127" s="4">
        <v>2110.2444444444445</v>
      </c>
      <c r="J127" s="4">
        <v>546.62222222222226</v>
      </c>
      <c r="K127" s="4">
        <v>3578.3999999999996</v>
      </c>
      <c r="L127" s="4">
        <v>773.80000000000007</v>
      </c>
      <c r="M127" s="4">
        <v>677.2</v>
      </c>
      <c r="N127" s="4">
        <v>2167.1999999999998</v>
      </c>
      <c r="O127" s="4">
        <v>1999.9272727272726</v>
      </c>
      <c r="P127" s="4">
        <v>3193.5272727272727</v>
      </c>
      <c r="Q127" s="4">
        <v>2841.0909090909086</v>
      </c>
      <c r="R127" s="4">
        <v>878.44444444444457</v>
      </c>
      <c r="S127" s="4">
        <v>436.4666666666667</v>
      </c>
      <c r="T127" s="4">
        <v>1858.4222222222222</v>
      </c>
      <c r="U127" s="4">
        <v>798.13333333333344</v>
      </c>
      <c r="V127" s="4">
        <v>1280.4666666666669</v>
      </c>
      <c r="W127" s="4">
        <v>1217.911111111111</v>
      </c>
      <c r="X127" s="4">
        <v>2014.1777777777779</v>
      </c>
      <c r="Y127" s="4">
        <v>3577.3777777777782</v>
      </c>
      <c r="Z127" s="4">
        <v>2282.5111111111114</v>
      </c>
      <c r="AA127" s="4">
        <v>706.5</v>
      </c>
      <c r="AB127" s="4">
        <v>4649.3999999999996</v>
      </c>
      <c r="AC127" s="4">
        <v>3092.7272727272725</v>
      </c>
      <c r="AD127" s="4">
        <v>5385.9272727272728</v>
      </c>
      <c r="AE127" s="4">
        <v>1389.866666666667</v>
      </c>
    </row>
    <row r="128" spans="1:31" x14ac:dyDescent="0.25">
      <c r="A128">
        <v>63.5</v>
      </c>
      <c r="B128" s="4">
        <v>618.6444444444445</v>
      </c>
      <c r="C128" s="4">
        <v>1450.9090909090908</v>
      </c>
      <c r="D128" s="4">
        <v>570.62222222222226</v>
      </c>
      <c r="E128" s="4">
        <v>636.53333333333342</v>
      </c>
      <c r="F128" s="4">
        <v>996.35555555555572</v>
      </c>
      <c r="G128" s="4">
        <v>860.66666666666674</v>
      </c>
      <c r="H128" s="4">
        <v>866.68888888888898</v>
      </c>
      <c r="I128" s="4">
        <v>2126.4666666666667</v>
      </c>
      <c r="J128" s="4">
        <v>549.20000000000005</v>
      </c>
      <c r="K128" s="4">
        <v>3584.8545454545451</v>
      </c>
      <c r="L128" s="4">
        <v>779.28888888888901</v>
      </c>
      <c r="M128" s="4">
        <v>680.86666666666667</v>
      </c>
      <c r="N128" s="4">
        <v>2201.6</v>
      </c>
      <c r="O128" s="4">
        <v>2014.3090909090906</v>
      </c>
      <c r="P128" s="4">
        <v>3244.2181818181816</v>
      </c>
      <c r="Q128" s="4">
        <v>2861.6</v>
      </c>
      <c r="R128" s="4">
        <v>882.84444444444443</v>
      </c>
      <c r="S128" s="4">
        <v>438.51111111111118</v>
      </c>
      <c r="T128" s="4">
        <v>1869.8444444444444</v>
      </c>
      <c r="U128" s="4">
        <v>801.86666666666667</v>
      </c>
      <c r="V128" s="4">
        <v>1288.0444444444445</v>
      </c>
      <c r="W128" s="4">
        <v>1225.8000000000002</v>
      </c>
      <c r="X128" s="4">
        <v>2024.2666666666669</v>
      </c>
      <c r="Y128" s="4">
        <v>3600.0000000000005</v>
      </c>
      <c r="Z128" s="4">
        <v>2298.0666666666671</v>
      </c>
      <c r="AA128" s="4">
        <v>709.52499999999998</v>
      </c>
      <c r="AB128" s="4">
        <v>4723.2</v>
      </c>
      <c r="AC128" s="4">
        <v>3141.8181818181815</v>
      </c>
      <c r="AD128" s="4">
        <v>5471.4181818181814</v>
      </c>
      <c r="AE128" s="4">
        <v>1399.3333333333335</v>
      </c>
    </row>
    <row r="129" spans="1:31" x14ac:dyDescent="0.25">
      <c r="A129">
        <v>64</v>
      </c>
      <c r="B129" s="4">
        <v>621.55555555555554</v>
      </c>
      <c r="C129" s="4">
        <v>1471.6363636363635</v>
      </c>
      <c r="D129" s="4">
        <v>572.97777777777776</v>
      </c>
      <c r="E129" s="4">
        <v>640.6</v>
      </c>
      <c r="F129" s="4">
        <v>1002.1111111111112</v>
      </c>
      <c r="G129" s="4">
        <v>867.13333333333333</v>
      </c>
      <c r="H129" s="4">
        <v>872.71111111111122</v>
      </c>
      <c r="I129" s="4">
        <v>2142.7333333333336</v>
      </c>
      <c r="J129" s="4">
        <v>551.77777777777783</v>
      </c>
      <c r="K129" s="4">
        <v>3584.8545454545451</v>
      </c>
      <c r="L129" s="4">
        <v>784.77777777777783</v>
      </c>
      <c r="M129" s="4">
        <v>684.51111111111106</v>
      </c>
      <c r="N129" s="4">
        <v>2201.6</v>
      </c>
      <c r="O129" s="4">
        <v>2043.090909090909</v>
      </c>
      <c r="P129" s="4">
        <v>3244.2181818181816</v>
      </c>
      <c r="Q129" s="4">
        <v>2882.090909090909</v>
      </c>
      <c r="R129" s="4">
        <v>887.22222222222229</v>
      </c>
      <c r="S129" s="4">
        <v>440.57777777777778</v>
      </c>
      <c r="T129" s="4">
        <v>1881.2666666666669</v>
      </c>
      <c r="U129" s="4">
        <v>805.66666666666674</v>
      </c>
      <c r="V129" s="4">
        <v>1295.6222222222223</v>
      </c>
      <c r="W129" s="4">
        <v>1233.7111111111112</v>
      </c>
      <c r="X129" s="4">
        <v>2034.4000000000003</v>
      </c>
      <c r="Y129" s="4">
        <v>3622.6222222222227</v>
      </c>
      <c r="Z129" s="4">
        <v>2313.6</v>
      </c>
      <c r="AA129" s="4">
        <v>712.55</v>
      </c>
      <c r="AB129" s="4">
        <v>4723.2</v>
      </c>
      <c r="AC129" s="4">
        <v>3141.8181818181815</v>
      </c>
      <c r="AD129" s="4">
        <v>5471.4181818181814</v>
      </c>
      <c r="AE129" s="4">
        <v>1408.8000000000002</v>
      </c>
    </row>
    <row r="130" spans="1:31" x14ac:dyDescent="0.25">
      <c r="A130">
        <v>64.5</v>
      </c>
      <c r="B130" s="4">
        <v>624.44444444444446</v>
      </c>
      <c r="C130" s="4">
        <v>1482</v>
      </c>
      <c r="D130" s="4">
        <v>575.35555555555561</v>
      </c>
      <c r="E130" s="4">
        <v>644.6444444444445</v>
      </c>
      <c r="F130" s="4">
        <v>1007.9111111111113</v>
      </c>
      <c r="G130" s="4">
        <v>873.60000000000014</v>
      </c>
      <c r="H130" s="4">
        <v>878.75555555555559</v>
      </c>
      <c r="I130" s="4">
        <v>2159.0222222222224</v>
      </c>
      <c r="J130" s="4">
        <v>554.37777777777785</v>
      </c>
      <c r="K130" s="4">
        <v>3584.8545454545451</v>
      </c>
      <c r="L130" s="4">
        <v>790.24444444444453</v>
      </c>
      <c r="M130" s="4">
        <v>688.2</v>
      </c>
      <c r="N130" s="4">
        <v>2235.9999999999995</v>
      </c>
      <c r="O130" s="4">
        <v>2057.4909090909086</v>
      </c>
      <c r="P130" s="4">
        <v>3294.9090909090905</v>
      </c>
      <c r="Q130" s="4">
        <v>2902.6</v>
      </c>
      <c r="R130" s="4">
        <v>891.60000000000014</v>
      </c>
      <c r="S130" s="4">
        <v>442.6</v>
      </c>
      <c r="T130" s="4">
        <v>1892.666666666667</v>
      </c>
      <c r="U130" s="4">
        <v>809.42222222222233</v>
      </c>
      <c r="V130" s="4">
        <v>1303.2000000000003</v>
      </c>
      <c r="W130" s="4">
        <v>1241.577777777778</v>
      </c>
      <c r="X130" s="4">
        <v>2044.5333333333335</v>
      </c>
      <c r="Y130" s="4">
        <v>3645.2444444444445</v>
      </c>
      <c r="Z130" s="4">
        <v>2329.1333333333332</v>
      </c>
      <c r="AA130" s="4">
        <v>715.6</v>
      </c>
      <c r="AB130" s="4">
        <v>4796.9999999999991</v>
      </c>
      <c r="AC130" s="4">
        <v>3190.9090909090905</v>
      </c>
      <c r="AD130" s="4">
        <v>5556.909090909091</v>
      </c>
      <c r="AE130" s="4">
        <v>1418.2666666666669</v>
      </c>
    </row>
    <row r="131" spans="1:31" x14ac:dyDescent="0.25">
      <c r="A131">
        <v>65</v>
      </c>
      <c r="B131" s="4">
        <v>627.37777777777785</v>
      </c>
      <c r="C131" s="4">
        <v>1492.3636363636363</v>
      </c>
      <c r="D131" s="4">
        <v>577.75555555555559</v>
      </c>
      <c r="E131" s="4">
        <v>648.68888888888898</v>
      </c>
      <c r="F131" s="4">
        <v>1013.7111111111112</v>
      </c>
      <c r="G131" s="4">
        <v>880.04444444444448</v>
      </c>
      <c r="H131" s="4">
        <v>884.80000000000018</v>
      </c>
      <c r="I131" s="4">
        <v>2175.2666666666669</v>
      </c>
      <c r="J131" s="4">
        <v>556.95555555555563</v>
      </c>
      <c r="K131" s="4">
        <v>3584.8545454545451</v>
      </c>
      <c r="L131" s="4">
        <v>795.73333333333335</v>
      </c>
      <c r="M131" s="4">
        <v>691.86666666666667</v>
      </c>
      <c r="N131" s="4">
        <v>2235.9999999999995</v>
      </c>
      <c r="O131" s="4">
        <v>2071.8727272727269</v>
      </c>
      <c r="P131" s="4">
        <v>3294.9090909090905</v>
      </c>
      <c r="Q131" s="4">
        <v>2923.090909090909</v>
      </c>
      <c r="R131" s="4">
        <v>895.95555555555563</v>
      </c>
      <c r="S131" s="4">
        <v>444.6444444444445</v>
      </c>
      <c r="T131" s="4">
        <v>1904.0888888888892</v>
      </c>
      <c r="U131" s="4">
        <v>813.17777777777792</v>
      </c>
      <c r="V131" s="4">
        <v>1310.7777777777781</v>
      </c>
      <c r="W131" s="4">
        <v>1249.4666666666667</v>
      </c>
      <c r="X131" s="4">
        <v>2054.666666666667</v>
      </c>
      <c r="Y131" s="4">
        <v>3667.8666666666668</v>
      </c>
      <c r="Z131" s="4">
        <v>2344.6666666666665</v>
      </c>
      <c r="AA131" s="4">
        <v>718.64999999999986</v>
      </c>
      <c r="AB131" s="4">
        <v>4796.9999999999991</v>
      </c>
      <c r="AC131" s="4">
        <v>3190.9090909090905</v>
      </c>
      <c r="AD131" s="4">
        <v>5556.909090909091</v>
      </c>
      <c r="AE131" s="4">
        <v>1427.7555555555557</v>
      </c>
    </row>
    <row r="132" spans="1:31" x14ac:dyDescent="0.25">
      <c r="A132">
        <v>65.5</v>
      </c>
      <c r="B132" s="4">
        <v>630.26666666666677</v>
      </c>
      <c r="C132" s="4">
        <v>1502.7272727272725</v>
      </c>
      <c r="D132" s="4">
        <v>580.08888888888896</v>
      </c>
      <c r="E132" s="4">
        <v>652.75555555555559</v>
      </c>
      <c r="F132" s="4">
        <v>1019.5111111111112</v>
      </c>
      <c r="G132" s="4">
        <v>886.48888888888905</v>
      </c>
      <c r="H132" s="4">
        <v>890.80000000000007</v>
      </c>
      <c r="I132" s="4">
        <v>2191.5111111111114</v>
      </c>
      <c r="J132" s="4">
        <v>559.55555555555566</v>
      </c>
      <c r="K132" s="4">
        <v>3584.8545454545451</v>
      </c>
      <c r="L132" s="4">
        <v>801.24444444444453</v>
      </c>
      <c r="M132" s="4">
        <v>695.53333333333342</v>
      </c>
      <c r="N132" s="4">
        <v>2270.4</v>
      </c>
      <c r="O132" s="4">
        <v>2086.2545454545452</v>
      </c>
      <c r="P132" s="4">
        <v>3345.5999999999995</v>
      </c>
      <c r="Q132" s="4">
        <v>2943.6</v>
      </c>
      <c r="R132" s="4">
        <v>900.35555555555572</v>
      </c>
      <c r="S132" s="4">
        <v>446.68888888888893</v>
      </c>
      <c r="T132" s="4">
        <v>1915.5111111111114</v>
      </c>
      <c r="U132" s="4">
        <v>816.95555555555563</v>
      </c>
      <c r="V132" s="4">
        <v>1318.3555555555556</v>
      </c>
      <c r="W132" s="4">
        <v>1257.377777777778</v>
      </c>
      <c r="X132" s="4">
        <v>2064.7777777777778</v>
      </c>
      <c r="Y132" s="4">
        <v>3690.4888888888895</v>
      </c>
      <c r="Z132" s="4">
        <v>2360.2222222222222</v>
      </c>
      <c r="AA132" s="4">
        <v>721.65</v>
      </c>
      <c r="AB132" s="4">
        <v>4870.7999999999993</v>
      </c>
      <c r="AC132" s="4">
        <v>3239.9999999999995</v>
      </c>
      <c r="AD132" s="4">
        <v>5637.4</v>
      </c>
      <c r="AE132" s="4">
        <v>1437.2444444444445</v>
      </c>
    </row>
    <row r="133" spans="1:31" x14ac:dyDescent="0.25">
      <c r="A133">
        <v>66</v>
      </c>
      <c r="B133" s="4">
        <v>633.17777777777781</v>
      </c>
      <c r="C133" s="4">
        <v>1513.090909090909</v>
      </c>
      <c r="D133" s="4">
        <v>582.46666666666681</v>
      </c>
      <c r="E133" s="4">
        <v>656.77777777777783</v>
      </c>
      <c r="F133" s="4">
        <v>1025.3111111111111</v>
      </c>
      <c r="G133" s="4">
        <v>892.95555555555563</v>
      </c>
      <c r="H133" s="4">
        <v>896.84444444444455</v>
      </c>
      <c r="I133" s="4">
        <v>2207.7777777777778</v>
      </c>
      <c r="J133" s="4">
        <v>562.11111111111109</v>
      </c>
      <c r="K133" s="4">
        <v>3584.8545454545451</v>
      </c>
      <c r="L133" s="4">
        <v>806.73333333333335</v>
      </c>
      <c r="M133" s="4">
        <v>699.2</v>
      </c>
      <c r="N133" s="4">
        <v>2270.4</v>
      </c>
      <c r="O133" s="4">
        <v>2100.6545454545453</v>
      </c>
      <c r="P133" s="4">
        <v>3345.5999999999995</v>
      </c>
      <c r="Q133" s="4">
        <v>2964.090909090909</v>
      </c>
      <c r="R133" s="4">
        <v>904.73333333333346</v>
      </c>
      <c r="S133" s="4">
        <v>448.75555555555559</v>
      </c>
      <c r="T133" s="4">
        <v>1926.9333333333336</v>
      </c>
      <c r="U133" s="4">
        <v>820.73333333333335</v>
      </c>
      <c r="V133" s="4">
        <v>1325.9333333333334</v>
      </c>
      <c r="W133" s="4">
        <v>1265.2444444444445</v>
      </c>
      <c r="X133" s="4">
        <v>2074.8888888888891</v>
      </c>
      <c r="Y133" s="4">
        <v>3713.1111111111118</v>
      </c>
      <c r="Z133" s="4">
        <v>2375.7777777777778</v>
      </c>
      <c r="AA133" s="4">
        <v>724.69999999999993</v>
      </c>
      <c r="AB133" s="4">
        <v>4870.7999999999993</v>
      </c>
      <c r="AC133" s="4">
        <v>3239.9999999999995</v>
      </c>
      <c r="AD133" s="4">
        <v>5637.4</v>
      </c>
      <c r="AE133" s="4">
        <v>1446.7111111111112</v>
      </c>
    </row>
    <row r="134" spans="1:31" x14ac:dyDescent="0.25">
      <c r="A134">
        <v>66.5</v>
      </c>
      <c r="B134" s="4">
        <v>636.08888888888896</v>
      </c>
      <c r="C134" s="4">
        <v>1523.4545454545453</v>
      </c>
      <c r="D134" s="4">
        <v>584.84444444444455</v>
      </c>
      <c r="E134" s="4">
        <v>660.84444444444455</v>
      </c>
      <c r="F134" s="4">
        <v>1031.1111111111113</v>
      </c>
      <c r="G134" s="4">
        <v>899.42222222222233</v>
      </c>
      <c r="H134" s="4">
        <v>902.88888888888903</v>
      </c>
      <c r="I134" s="4">
        <v>2224.0444444444447</v>
      </c>
      <c r="J134" s="4">
        <v>564.71111111111122</v>
      </c>
      <c r="K134" s="4">
        <v>3584.8545454545451</v>
      </c>
      <c r="L134" s="4">
        <v>812.24444444444453</v>
      </c>
      <c r="M134" s="4">
        <v>702.84444444444443</v>
      </c>
      <c r="N134" s="4">
        <v>2304.8000000000002</v>
      </c>
      <c r="O134" s="4">
        <v>2115.0363636363636</v>
      </c>
      <c r="P134" s="4">
        <v>3396.2909090909088</v>
      </c>
      <c r="Q134" s="4">
        <v>2984.6</v>
      </c>
      <c r="R134" s="4">
        <v>909.1111111111112</v>
      </c>
      <c r="S134" s="4">
        <v>450.80000000000007</v>
      </c>
      <c r="T134" s="4">
        <v>1938.3555555555558</v>
      </c>
      <c r="U134" s="4">
        <v>824.48888888888894</v>
      </c>
      <c r="V134" s="4">
        <v>1333.5333333333335</v>
      </c>
      <c r="W134" s="4">
        <v>1273.1333333333334</v>
      </c>
      <c r="X134" s="4">
        <v>2085.0222222222224</v>
      </c>
      <c r="Y134" s="4">
        <v>3735.7333333333336</v>
      </c>
      <c r="Z134" s="4">
        <v>2391.3333333333335</v>
      </c>
      <c r="AA134" s="4">
        <v>727.69999999999993</v>
      </c>
      <c r="AB134" s="4">
        <v>4944.6000000000004</v>
      </c>
      <c r="AC134" s="4">
        <v>3244.0545454545454</v>
      </c>
      <c r="AD134" s="4">
        <v>5637.4</v>
      </c>
      <c r="AE134" s="4">
        <v>1456.1777777777779</v>
      </c>
    </row>
    <row r="135" spans="1:31" x14ac:dyDescent="0.25">
      <c r="A135">
        <v>67</v>
      </c>
      <c r="B135" s="4">
        <v>639.00000000000011</v>
      </c>
      <c r="C135" s="4">
        <v>1533.8181818181818</v>
      </c>
      <c r="D135" s="4">
        <v>587.22222222222229</v>
      </c>
      <c r="E135" s="4">
        <v>664.88888888888891</v>
      </c>
      <c r="F135" s="4">
        <v>1036.8666666666668</v>
      </c>
      <c r="G135" s="4">
        <v>905.88888888888891</v>
      </c>
      <c r="H135" s="4">
        <v>908.91111111111115</v>
      </c>
      <c r="I135" s="4">
        <v>2240.3111111111111</v>
      </c>
      <c r="J135" s="4">
        <v>567.28888888888889</v>
      </c>
      <c r="K135" s="4">
        <v>3584.8545454545451</v>
      </c>
      <c r="L135" s="4">
        <v>817.71111111111122</v>
      </c>
      <c r="M135" s="4">
        <v>706.51111111111118</v>
      </c>
      <c r="N135" s="4">
        <v>2304.8000000000002</v>
      </c>
      <c r="O135" s="4">
        <v>2129.4181818181819</v>
      </c>
      <c r="P135" s="4">
        <v>3396.2909090909088</v>
      </c>
      <c r="Q135" s="4">
        <v>3005.0909090909086</v>
      </c>
      <c r="R135" s="4">
        <v>913.48888888888894</v>
      </c>
      <c r="S135" s="4">
        <v>452.84444444444449</v>
      </c>
      <c r="T135" s="4">
        <v>1949.7555555555557</v>
      </c>
      <c r="U135" s="4">
        <v>828.28888888888901</v>
      </c>
      <c r="V135" s="4">
        <v>1341.0666666666668</v>
      </c>
      <c r="W135" s="4">
        <v>1281.0222222222224</v>
      </c>
      <c r="X135" s="4">
        <v>2095.1333333333332</v>
      </c>
      <c r="Y135" s="4">
        <v>3758.3555555555558</v>
      </c>
      <c r="Z135" s="4">
        <v>2406.8666666666668</v>
      </c>
      <c r="AA135" s="4">
        <v>730.75</v>
      </c>
      <c r="AB135" s="4">
        <v>4944.6000000000004</v>
      </c>
      <c r="AC135" s="4">
        <v>3244.0545454545454</v>
      </c>
      <c r="AD135" s="4">
        <v>5637.4</v>
      </c>
      <c r="AE135" s="4">
        <v>1465.6444444444446</v>
      </c>
    </row>
    <row r="136" spans="1:31" x14ac:dyDescent="0.25">
      <c r="A136">
        <v>67.5</v>
      </c>
      <c r="B136" s="4">
        <v>641.91111111111115</v>
      </c>
      <c r="C136" s="4">
        <v>1544.181818181818</v>
      </c>
      <c r="D136" s="4">
        <v>589.55555555555566</v>
      </c>
      <c r="E136" s="4">
        <v>668.93333333333339</v>
      </c>
      <c r="F136" s="4">
        <v>1042.6888888888889</v>
      </c>
      <c r="G136" s="4">
        <v>912.35555555555561</v>
      </c>
      <c r="H136" s="4">
        <v>914.95555555555563</v>
      </c>
      <c r="I136" s="4">
        <v>2256.5333333333338</v>
      </c>
      <c r="J136" s="4">
        <v>569.86666666666667</v>
      </c>
      <c r="K136" s="4">
        <v>3584.8545454545451</v>
      </c>
      <c r="L136" s="4">
        <v>823.2</v>
      </c>
      <c r="M136" s="4">
        <v>710.15555555555557</v>
      </c>
      <c r="N136" s="4">
        <v>2339.1999999999998</v>
      </c>
      <c r="O136" s="4">
        <v>2143.8181818181815</v>
      </c>
      <c r="P136" s="4">
        <v>3446.9818181818177</v>
      </c>
      <c r="Q136" s="4">
        <v>3025.5999999999995</v>
      </c>
      <c r="R136" s="4">
        <v>917.88888888888903</v>
      </c>
      <c r="S136" s="4">
        <v>454.91111111111115</v>
      </c>
      <c r="T136" s="4">
        <v>1961.1777777777779</v>
      </c>
      <c r="U136" s="4">
        <v>832.04444444444459</v>
      </c>
      <c r="V136" s="4">
        <v>1348.6666666666667</v>
      </c>
      <c r="W136" s="4">
        <v>1288.8888888888889</v>
      </c>
      <c r="X136" s="4">
        <v>2105.2444444444445</v>
      </c>
      <c r="Y136" s="4">
        <v>3780.9777777777781</v>
      </c>
      <c r="Z136" s="4">
        <v>2422.4</v>
      </c>
      <c r="AA136" s="4">
        <v>733.77499999999998</v>
      </c>
      <c r="AB136" s="4">
        <v>5018.3999999999996</v>
      </c>
      <c r="AC136" s="4">
        <v>3244.0545454545454</v>
      </c>
      <c r="AD136" s="4">
        <v>5637.4</v>
      </c>
      <c r="AE136" s="4">
        <v>1475.1333333333334</v>
      </c>
    </row>
    <row r="137" spans="1:31" x14ac:dyDescent="0.25">
      <c r="A137">
        <v>68</v>
      </c>
      <c r="B137" s="4">
        <v>644.80000000000007</v>
      </c>
      <c r="C137" s="4">
        <v>1554.5454545454545</v>
      </c>
      <c r="D137" s="4">
        <v>591.93333333333339</v>
      </c>
      <c r="E137" s="4">
        <v>672.97777777777776</v>
      </c>
      <c r="F137" s="4">
        <v>1048.4666666666667</v>
      </c>
      <c r="G137" s="4">
        <v>918.80000000000007</v>
      </c>
      <c r="H137" s="4">
        <v>920.97777777777787</v>
      </c>
      <c r="I137" s="4">
        <v>2272.8000000000002</v>
      </c>
      <c r="J137" s="4">
        <v>572.44444444444457</v>
      </c>
      <c r="K137" s="4">
        <v>3584.8545454545451</v>
      </c>
      <c r="L137" s="4">
        <v>828.68888888888898</v>
      </c>
      <c r="M137" s="4">
        <v>713.82222222222231</v>
      </c>
      <c r="N137" s="4">
        <v>2339.1999999999998</v>
      </c>
      <c r="O137" s="4">
        <v>2158.1999999999998</v>
      </c>
      <c r="P137" s="4">
        <v>3446.9818181818177</v>
      </c>
      <c r="Q137" s="4">
        <v>3046.0909090909086</v>
      </c>
      <c r="R137" s="4">
        <v>922.26666666666677</v>
      </c>
      <c r="S137" s="4">
        <v>456.93333333333339</v>
      </c>
      <c r="T137" s="4">
        <v>1972.6000000000001</v>
      </c>
      <c r="U137" s="4">
        <v>835.77777777777794</v>
      </c>
      <c r="V137" s="4">
        <v>1356.2444444444445</v>
      </c>
      <c r="W137" s="4">
        <v>1296.7777777777778</v>
      </c>
      <c r="X137" s="4">
        <v>2115.3555555555558</v>
      </c>
      <c r="Y137" s="4">
        <v>3803.6</v>
      </c>
      <c r="Z137" s="4">
        <v>2437.9333333333334</v>
      </c>
      <c r="AA137" s="4">
        <v>736.80000000000007</v>
      </c>
      <c r="AB137" s="4">
        <v>5018.3999999999996</v>
      </c>
      <c r="AC137" s="4">
        <v>3244.0545454545454</v>
      </c>
      <c r="AD137" s="4">
        <v>5637.4</v>
      </c>
      <c r="AE137" s="4">
        <v>1484.6000000000004</v>
      </c>
    </row>
    <row r="138" spans="1:31" x14ac:dyDescent="0.25">
      <c r="A138">
        <v>68.5</v>
      </c>
      <c r="B138" s="4">
        <v>647.71111111111122</v>
      </c>
      <c r="C138" s="4">
        <v>1564.9090909090908</v>
      </c>
      <c r="D138" s="4">
        <v>594.31111111111113</v>
      </c>
      <c r="E138" s="4">
        <v>677.04444444444459</v>
      </c>
      <c r="F138" s="4">
        <v>1054.2666666666669</v>
      </c>
      <c r="G138" s="4">
        <v>925.26666666666677</v>
      </c>
      <c r="H138" s="4">
        <v>927</v>
      </c>
      <c r="I138" s="4">
        <v>2289.0666666666666</v>
      </c>
      <c r="J138" s="4">
        <v>575.04444444444448</v>
      </c>
      <c r="K138" s="4">
        <v>3584.8545454545451</v>
      </c>
      <c r="L138" s="4">
        <v>834.2</v>
      </c>
      <c r="M138" s="4">
        <v>717.46666666666681</v>
      </c>
      <c r="N138" s="4">
        <v>2357.1999999999998</v>
      </c>
      <c r="O138" s="4">
        <v>2172.5818181818181</v>
      </c>
      <c r="P138" s="4">
        <v>3497.6727272727271</v>
      </c>
      <c r="Q138" s="4">
        <v>3066.6</v>
      </c>
      <c r="R138" s="4">
        <v>926.60000000000014</v>
      </c>
      <c r="S138" s="4">
        <v>459.00000000000006</v>
      </c>
      <c r="T138" s="4">
        <v>1984.0222222222224</v>
      </c>
      <c r="U138" s="4">
        <v>839.5777777777779</v>
      </c>
      <c r="V138" s="4">
        <v>1363.8000000000002</v>
      </c>
      <c r="W138" s="4">
        <v>1304.6888888888891</v>
      </c>
      <c r="X138" s="4">
        <v>2125.4888888888891</v>
      </c>
      <c r="Y138" s="4">
        <v>3826.2222222222226</v>
      </c>
      <c r="Z138" s="4">
        <v>2453.4888888888891</v>
      </c>
      <c r="AA138" s="4">
        <v>739.82499999999993</v>
      </c>
      <c r="AB138" s="4">
        <v>5019.0545454545454</v>
      </c>
      <c r="AC138" s="4">
        <v>3244.0545454545454</v>
      </c>
      <c r="AD138" s="4">
        <v>5637.4</v>
      </c>
      <c r="AE138" s="4">
        <v>1494.0888888888892</v>
      </c>
    </row>
    <row r="139" spans="1:31" x14ac:dyDescent="0.25">
      <c r="A139">
        <v>69</v>
      </c>
      <c r="B139" s="4">
        <v>650.62222222222226</v>
      </c>
      <c r="C139" s="4">
        <v>1585.6363636363635</v>
      </c>
      <c r="D139" s="4">
        <v>596.68888888888898</v>
      </c>
      <c r="E139" s="4">
        <v>681.08888888888896</v>
      </c>
      <c r="F139" s="4">
        <v>1060.0666666666666</v>
      </c>
      <c r="G139" s="4">
        <v>931.73333333333335</v>
      </c>
      <c r="H139" s="4">
        <v>933.02222222222235</v>
      </c>
      <c r="I139" s="4">
        <v>2300.4888888888891</v>
      </c>
      <c r="J139" s="4">
        <v>577.62222222222226</v>
      </c>
      <c r="K139" s="4">
        <v>3584.8545454545451</v>
      </c>
      <c r="L139" s="4">
        <v>839.68888888888898</v>
      </c>
      <c r="M139" s="4">
        <v>721.13333333333344</v>
      </c>
      <c r="N139" s="4">
        <v>2357.1999999999998</v>
      </c>
      <c r="O139" s="4">
        <v>2201.3454545454542</v>
      </c>
      <c r="P139" s="4">
        <v>3497.6727272727271</v>
      </c>
      <c r="Q139" s="4">
        <v>3087.090909090909</v>
      </c>
      <c r="R139" s="4">
        <v>931.00000000000011</v>
      </c>
      <c r="S139" s="4">
        <v>461.0222222222223</v>
      </c>
      <c r="T139" s="4">
        <v>1995.4222222222224</v>
      </c>
      <c r="U139" s="4">
        <v>843.33333333333337</v>
      </c>
      <c r="V139" s="4">
        <v>1371.4</v>
      </c>
      <c r="W139" s="4">
        <v>1312.5555555555557</v>
      </c>
      <c r="X139" s="4">
        <v>2135.6222222222223</v>
      </c>
      <c r="Y139" s="4">
        <v>3848.8444444444449</v>
      </c>
      <c r="Z139" s="4">
        <v>2469.0666666666666</v>
      </c>
      <c r="AA139" s="4">
        <v>742.84999999999991</v>
      </c>
      <c r="AB139" s="4">
        <v>5019.0545454545454</v>
      </c>
      <c r="AC139" s="4">
        <v>3244.0545454545454</v>
      </c>
      <c r="AD139" s="4">
        <v>5637.4</v>
      </c>
      <c r="AE139" s="4">
        <v>1503.5555555555557</v>
      </c>
    </row>
    <row r="140" spans="1:31" x14ac:dyDescent="0.25">
      <c r="A140">
        <v>69.5</v>
      </c>
      <c r="B140" s="4">
        <v>653.5333333333333</v>
      </c>
      <c r="C140" s="4">
        <v>1595.9999999999998</v>
      </c>
      <c r="D140" s="4">
        <v>599.04444444444448</v>
      </c>
      <c r="E140" s="4">
        <v>685.13333333333344</v>
      </c>
      <c r="F140" s="4">
        <v>1065.8444444444444</v>
      </c>
      <c r="G140" s="4">
        <v>938.2</v>
      </c>
      <c r="H140" s="4">
        <v>939.06666666666672</v>
      </c>
      <c r="I140" s="4">
        <v>2300.4888888888891</v>
      </c>
      <c r="J140" s="4">
        <v>580.20000000000005</v>
      </c>
      <c r="K140" s="4">
        <v>3584.8545454545451</v>
      </c>
      <c r="L140" s="4">
        <v>845.17777777777781</v>
      </c>
      <c r="M140" s="4">
        <v>724.77777777777783</v>
      </c>
      <c r="N140" s="4">
        <v>2357.1999999999998</v>
      </c>
      <c r="O140" s="4">
        <v>2215.7454545454543</v>
      </c>
      <c r="P140" s="4">
        <v>3548.363636363636</v>
      </c>
      <c r="Q140" s="4">
        <v>3107.6</v>
      </c>
      <c r="R140" s="4">
        <v>935.37777777777785</v>
      </c>
      <c r="S140" s="4">
        <v>463.06666666666672</v>
      </c>
      <c r="T140" s="4">
        <v>2006.8444444444447</v>
      </c>
      <c r="U140" s="4">
        <v>847.1111111111112</v>
      </c>
      <c r="V140" s="4">
        <v>1378.9555555555555</v>
      </c>
      <c r="W140" s="4">
        <v>1320.4444444444446</v>
      </c>
      <c r="X140" s="4">
        <v>2145.7333333333336</v>
      </c>
      <c r="Y140" s="4">
        <v>3871.4666666666672</v>
      </c>
      <c r="Z140" s="4">
        <v>2484.6</v>
      </c>
      <c r="AA140" s="4">
        <v>745.875</v>
      </c>
      <c r="AB140" s="4">
        <v>5019.0545454545454</v>
      </c>
      <c r="AC140" s="4">
        <v>3244.0545454545454</v>
      </c>
      <c r="AD140" s="4">
        <v>5637.4</v>
      </c>
      <c r="AE140" s="4">
        <v>1513.0222222222224</v>
      </c>
    </row>
    <row r="141" spans="1:31" x14ac:dyDescent="0.25">
      <c r="A141">
        <v>70</v>
      </c>
      <c r="B141" s="4">
        <v>656.42222222222222</v>
      </c>
      <c r="C141" s="4">
        <v>1606.3636363636363</v>
      </c>
      <c r="D141" s="4">
        <v>601.42222222222222</v>
      </c>
      <c r="E141" s="4">
        <v>689.17777777777781</v>
      </c>
      <c r="F141" s="4">
        <v>1071.6222222222223</v>
      </c>
      <c r="G141" s="4">
        <v>944.62222222222226</v>
      </c>
      <c r="H141" s="4">
        <v>945.06666666666672</v>
      </c>
      <c r="I141" s="4">
        <v>2300.4888888888891</v>
      </c>
      <c r="J141" s="4">
        <v>582.80000000000007</v>
      </c>
      <c r="K141" s="4">
        <v>3584.8545454545451</v>
      </c>
      <c r="L141" s="4">
        <v>850.64444444444462</v>
      </c>
      <c r="M141" s="4">
        <v>728.4666666666667</v>
      </c>
      <c r="N141" s="4">
        <v>2357.1999999999998</v>
      </c>
      <c r="O141" s="4">
        <v>2230.1272727272726</v>
      </c>
      <c r="P141" s="4">
        <v>3548.363636363636</v>
      </c>
      <c r="Q141" s="4">
        <v>3109.7999999999997</v>
      </c>
      <c r="R141" s="4">
        <v>939.75555555555559</v>
      </c>
      <c r="S141" s="4">
        <v>465.1111111111112</v>
      </c>
      <c r="T141" s="4">
        <v>2018.2444444444448</v>
      </c>
      <c r="U141" s="4">
        <v>850.88888888888891</v>
      </c>
      <c r="V141" s="4">
        <v>1386.5333333333335</v>
      </c>
      <c r="W141" s="4">
        <v>1328.3333333333335</v>
      </c>
      <c r="X141" s="4">
        <v>2155.8666666666668</v>
      </c>
      <c r="Y141" s="4">
        <v>3894.088888888889</v>
      </c>
      <c r="Z141" s="4">
        <v>2500.1333333333337</v>
      </c>
      <c r="AA141" s="4">
        <v>748.9</v>
      </c>
      <c r="AB141" s="4">
        <v>5019.0545454545454</v>
      </c>
      <c r="AC141" s="4">
        <v>3244.0545454545454</v>
      </c>
      <c r="AD141" s="4">
        <v>5637.4</v>
      </c>
      <c r="AE141" s="4">
        <v>1522.5111111111112</v>
      </c>
    </row>
    <row r="142" spans="1:31" x14ac:dyDescent="0.25">
      <c r="A142">
        <v>70.5</v>
      </c>
      <c r="B142" s="4">
        <v>659.33333333333337</v>
      </c>
      <c r="C142" s="4">
        <v>1616.7272727272727</v>
      </c>
      <c r="D142" s="4">
        <v>603.48888888888894</v>
      </c>
      <c r="E142" s="4">
        <v>693.22222222222229</v>
      </c>
      <c r="F142" s="4">
        <v>1077.4444444444446</v>
      </c>
      <c r="G142" s="4">
        <v>951.08888888888896</v>
      </c>
      <c r="H142" s="4">
        <v>951.08888888888896</v>
      </c>
      <c r="I142" s="4">
        <v>2300.4888888888891</v>
      </c>
      <c r="J142" s="4">
        <v>585.37777777777785</v>
      </c>
      <c r="K142" s="4">
        <v>3584.8545454545451</v>
      </c>
      <c r="L142" s="4">
        <v>855.84444444444455</v>
      </c>
      <c r="M142" s="4">
        <v>732.1111111111112</v>
      </c>
      <c r="N142" s="4">
        <v>2357.1999999999998</v>
      </c>
      <c r="O142" s="4">
        <v>2244.5090909090909</v>
      </c>
      <c r="P142" s="4">
        <v>3599.0545454545454</v>
      </c>
      <c r="Q142" s="4">
        <v>3109.7999999999997</v>
      </c>
      <c r="R142" s="4">
        <v>944.15555555555568</v>
      </c>
      <c r="S142" s="4">
        <v>466.31111111111119</v>
      </c>
      <c r="T142" s="4">
        <v>2029.666666666667</v>
      </c>
      <c r="U142" s="4">
        <v>854.66666666666686</v>
      </c>
      <c r="V142" s="4">
        <v>1394.1111111111113</v>
      </c>
      <c r="W142" s="4">
        <v>1336.2222222222222</v>
      </c>
      <c r="X142" s="4">
        <v>2165.9777777777781</v>
      </c>
      <c r="Y142" s="4">
        <v>3900.2666666666669</v>
      </c>
      <c r="Z142" s="4">
        <v>2515.666666666667</v>
      </c>
      <c r="AA142" s="4">
        <v>751.94999999999993</v>
      </c>
      <c r="AB142" s="4">
        <v>5019.0545454545454</v>
      </c>
      <c r="AC142" s="4">
        <v>3244.0545454545454</v>
      </c>
      <c r="AD142" s="4">
        <v>5637.4</v>
      </c>
      <c r="AE142" s="4">
        <v>1531.9777777777779</v>
      </c>
    </row>
    <row r="143" spans="1:31" x14ac:dyDescent="0.25">
      <c r="A143" t="s">
        <v>471</v>
      </c>
    </row>
    <row r="144" spans="1:31" x14ac:dyDescent="0.25">
      <c r="A144">
        <v>71</v>
      </c>
      <c r="B144" s="4">
        <v>9.4666666666666668</v>
      </c>
      <c r="C144" s="4">
        <v>22.909090909090907</v>
      </c>
      <c r="D144" s="4">
        <v>8.4888888888888889</v>
      </c>
      <c r="E144" s="4">
        <v>10.4</v>
      </c>
      <c r="F144" s="4">
        <v>19.266666666666669</v>
      </c>
      <c r="G144" s="4">
        <v>14.422222222222224</v>
      </c>
      <c r="H144" s="4">
        <v>13.444444444444445</v>
      </c>
      <c r="I144" s="4">
        <v>32.400000000000006</v>
      </c>
      <c r="J144" s="4">
        <v>8.2888888888888896</v>
      </c>
      <c r="K144" s="4">
        <v>50.490909090909085</v>
      </c>
      <c r="L144" s="4">
        <v>12.044444444444446</v>
      </c>
      <c r="M144" s="4">
        <v>10.666666666666668</v>
      </c>
      <c r="N144" s="4">
        <v>33.200000000000003</v>
      </c>
      <c r="O144" s="4">
        <v>31.818181818181817</v>
      </c>
      <c r="P144" s="4">
        <v>50.690909090909088</v>
      </c>
      <c r="Q144" s="4">
        <v>43.8</v>
      </c>
      <c r="R144" s="4">
        <v>14.244444444444445</v>
      </c>
      <c r="S144" s="4">
        <v>6.5777777777777784</v>
      </c>
      <c r="T144" s="4">
        <v>31.022222222222226</v>
      </c>
      <c r="U144" s="4">
        <v>12.911111111111111</v>
      </c>
      <c r="V144" s="4">
        <v>21.111111111111114</v>
      </c>
      <c r="W144" s="4">
        <v>19.044444444444448</v>
      </c>
      <c r="X144" s="4">
        <v>33.422222222222224</v>
      </c>
      <c r="Y144" s="4">
        <v>54.933333333333337</v>
      </c>
      <c r="Z144" s="4">
        <v>35.911111111111111</v>
      </c>
      <c r="AA144" s="4">
        <v>10.9</v>
      </c>
      <c r="AB144" s="4">
        <v>70.690909090909088</v>
      </c>
      <c r="AC144" s="4">
        <v>45.690909090909088</v>
      </c>
      <c r="AD144" s="4">
        <v>79.399999999999991</v>
      </c>
      <c r="AE144" s="4">
        <v>21.711111111111112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144"/>
  <sheetViews>
    <sheetView topLeftCell="A101" workbookViewId="0">
      <selection activeCell="A144" sqref="A144"/>
    </sheetView>
  </sheetViews>
  <sheetFormatPr defaultRowHeight="15" x14ac:dyDescent="0.25"/>
  <sheetData>
    <row r="1" spans="1:22" x14ac:dyDescent="0.25">
      <c r="A1" t="s">
        <v>470</v>
      </c>
      <c r="B1" s="1" t="s">
        <v>2</v>
      </c>
      <c r="C1" t="s">
        <v>35</v>
      </c>
      <c r="D1" t="s">
        <v>5</v>
      </c>
      <c r="E1" t="s">
        <v>34</v>
      </c>
      <c r="F1" t="s">
        <v>12</v>
      </c>
      <c r="G1" t="s">
        <v>13</v>
      </c>
      <c r="H1" t="s">
        <v>14</v>
      </c>
      <c r="I1" t="s">
        <v>23</v>
      </c>
      <c r="J1" t="s">
        <v>19</v>
      </c>
      <c r="K1" t="s">
        <v>20</v>
      </c>
      <c r="L1" t="s">
        <v>6</v>
      </c>
      <c r="M1" t="s">
        <v>24</v>
      </c>
      <c r="N1" t="s">
        <v>26</v>
      </c>
      <c r="O1" t="s">
        <v>25</v>
      </c>
      <c r="P1" t="s">
        <v>28</v>
      </c>
      <c r="Q1" s="2" t="s">
        <v>30</v>
      </c>
      <c r="R1" t="s">
        <v>29</v>
      </c>
      <c r="S1" s="1" t="s">
        <v>11</v>
      </c>
      <c r="T1" t="s">
        <v>18</v>
      </c>
      <c r="U1" t="s">
        <v>15</v>
      </c>
      <c r="V1" s="2" t="s">
        <v>22</v>
      </c>
    </row>
    <row r="2" spans="1:22" x14ac:dyDescent="0.25">
      <c r="A2">
        <v>0.5</v>
      </c>
      <c r="B2" s="4">
        <v>80.266666666666666</v>
      </c>
      <c r="C2" s="4">
        <v>110.03636363636363</v>
      </c>
      <c r="D2" s="4">
        <v>82.111111111111128</v>
      </c>
      <c r="E2" s="4">
        <v>84.8888888888889</v>
      </c>
      <c r="F2" s="4">
        <v>116.11111111111113</v>
      </c>
      <c r="G2" s="4">
        <v>123.93333333333335</v>
      </c>
      <c r="H2" s="4">
        <v>85.933333333333351</v>
      </c>
      <c r="I2" s="4">
        <v>98.933333333333351</v>
      </c>
      <c r="J2" s="4">
        <v>84.488888888888908</v>
      </c>
      <c r="K2" s="4">
        <v>71.311111111111131</v>
      </c>
      <c r="L2" s="4">
        <v>165.90909090909091</v>
      </c>
      <c r="M2" s="4">
        <v>120.7777777777778</v>
      </c>
      <c r="N2" s="4">
        <v>36.333333333333343</v>
      </c>
      <c r="O2" s="4">
        <v>101.28888888888889</v>
      </c>
      <c r="P2" s="4">
        <v>72.088888888888889</v>
      </c>
      <c r="Q2" s="4">
        <v>181.8666666666667</v>
      </c>
      <c r="R2" s="4">
        <v>118.42222222222223</v>
      </c>
      <c r="S2" s="4">
        <v>103.93333333333335</v>
      </c>
      <c r="T2" s="4">
        <v>72.333333333333329</v>
      </c>
      <c r="U2" s="4">
        <v>84.525000000000006</v>
      </c>
      <c r="V2" s="4">
        <v>167.48888888888891</v>
      </c>
    </row>
    <row r="3" spans="1:22" x14ac:dyDescent="0.25">
      <c r="A3">
        <v>1</v>
      </c>
      <c r="B3" s="4">
        <v>89.8888888888889</v>
      </c>
      <c r="C3" s="4">
        <v>123.8</v>
      </c>
      <c r="D3" s="4">
        <v>92.244444444444454</v>
      </c>
      <c r="E3" s="4">
        <v>90.444444444444457</v>
      </c>
      <c r="F3" s="4">
        <v>140.55555555555557</v>
      </c>
      <c r="G3" s="4">
        <v>138.31111111111113</v>
      </c>
      <c r="H3" s="4">
        <v>96.600000000000009</v>
      </c>
      <c r="I3" s="4">
        <v>110.53333333333335</v>
      </c>
      <c r="J3" s="4">
        <v>94.222222222222229</v>
      </c>
      <c r="K3" s="4">
        <v>79.777777777777786</v>
      </c>
      <c r="L3" s="4">
        <v>187.79999999999998</v>
      </c>
      <c r="M3" s="4">
        <v>142.04444444444445</v>
      </c>
      <c r="N3" s="4">
        <v>37.088888888888896</v>
      </c>
      <c r="O3" s="4">
        <v>125.17777777777779</v>
      </c>
      <c r="P3" s="4">
        <v>81.422222222222231</v>
      </c>
      <c r="Q3" s="4">
        <v>200.62222222222223</v>
      </c>
      <c r="R3" s="4">
        <v>133.4</v>
      </c>
      <c r="S3" s="4">
        <v>141.97777777777779</v>
      </c>
      <c r="T3" s="4">
        <v>84.37777777777778</v>
      </c>
      <c r="U3" s="4">
        <v>86.3</v>
      </c>
      <c r="V3" s="4">
        <v>167.48888888888891</v>
      </c>
    </row>
    <row r="4" spans="1:22" x14ac:dyDescent="0.25">
      <c r="A4">
        <v>1.5</v>
      </c>
      <c r="B4" s="4">
        <v>99.466666666666669</v>
      </c>
      <c r="C4" s="4">
        <v>138.41818181818181</v>
      </c>
      <c r="D4" s="4">
        <v>102.37777777777779</v>
      </c>
      <c r="E4" s="4">
        <v>96.02222222222224</v>
      </c>
      <c r="F4" s="4">
        <v>165.00000000000003</v>
      </c>
      <c r="G4" s="4">
        <v>152.64444444444445</v>
      </c>
      <c r="H4" s="4">
        <v>107.24444444444445</v>
      </c>
      <c r="I4" s="4">
        <v>122.11111111111113</v>
      </c>
      <c r="J4" s="4">
        <v>103.95555555555556</v>
      </c>
      <c r="K4" s="4">
        <v>88.177777777777791</v>
      </c>
      <c r="L4" s="4">
        <v>209.56363636363636</v>
      </c>
      <c r="M4" s="4">
        <v>163.3111111111111</v>
      </c>
      <c r="N4" s="4">
        <v>37.911111111111111</v>
      </c>
      <c r="O4" s="4">
        <v>149.0888888888889</v>
      </c>
      <c r="P4" s="4">
        <v>90.822222222222223</v>
      </c>
      <c r="Q4" s="4">
        <v>219.37777777777779</v>
      </c>
      <c r="R4" s="4">
        <v>148.42222222222225</v>
      </c>
      <c r="S4" s="4">
        <v>180.04444444444445</v>
      </c>
      <c r="T4" s="4">
        <v>96.422222222222231</v>
      </c>
      <c r="U4" s="4">
        <v>88.074999999999989</v>
      </c>
      <c r="V4" s="4">
        <v>167.48888888888891</v>
      </c>
    </row>
    <row r="5" spans="1:22" x14ac:dyDescent="0.25">
      <c r="A5">
        <v>2</v>
      </c>
      <c r="B5" s="4">
        <v>109.0888888888889</v>
      </c>
      <c r="C5" s="4">
        <v>162.09090909090909</v>
      </c>
      <c r="D5" s="4">
        <v>112.51111111111113</v>
      </c>
      <c r="E5" s="4">
        <v>101.57777777777778</v>
      </c>
      <c r="F5" s="4">
        <v>189.40000000000003</v>
      </c>
      <c r="G5" s="4">
        <v>166.97777777777779</v>
      </c>
      <c r="H5" s="4">
        <v>117.91111111111113</v>
      </c>
      <c r="I5" s="4">
        <v>133.6888888888889</v>
      </c>
      <c r="J5" s="4">
        <v>113.6888888888889</v>
      </c>
      <c r="K5" s="4">
        <v>96.600000000000009</v>
      </c>
      <c r="L5" s="4">
        <v>230.36363636363635</v>
      </c>
      <c r="M5" s="4">
        <v>184.57777777777781</v>
      </c>
      <c r="N5" s="4">
        <v>38.666666666666664</v>
      </c>
      <c r="O5" s="4">
        <v>172.95555555555558</v>
      </c>
      <c r="P5" s="4">
        <v>100.15555555555557</v>
      </c>
      <c r="Q5" s="4">
        <v>238.15555555555559</v>
      </c>
      <c r="R5" s="4">
        <v>163.44444444444446</v>
      </c>
      <c r="S5" s="4">
        <v>218.0888888888889</v>
      </c>
      <c r="T5" s="4">
        <v>108.44444444444444</v>
      </c>
      <c r="U5" s="4">
        <v>89.85</v>
      </c>
      <c r="V5" s="4">
        <v>167.48888888888891</v>
      </c>
    </row>
    <row r="6" spans="1:22" x14ac:dyDescent="0.25">
      <c r="A6">
        <v>2.5</v>
      </c>
      <c r="B6" s="4">
        <v>118.6888888888889</v>
      </c>
      <c r="C6" s="4">
        <v>172.25454545454542</v>
      </c>
      <c r="D6" s="4">
        <v>122.62222222222223</v>
      </c>
      <c r="E6" s="4">
        <v>107.15555555555557</v>
      </c>
      <c r="F6" s="4">
        <v>213.84444444444446</v>
      </c>
      <c r="G6" s="4">
        <v>181.33333333333334</v>
      </c>
      <c r="H6" s="4">
        <v>128.57777777777778</v>
      </c>
      <c r="I6" s="4">
        <v>145.26666666666668</v>
      </c>
      <c r="J6" s="4">
        <v>123.44444444444446</v>
      </c>
      <c r="K6" s="4">
        <v>105.00000000000001</v>
      </c>
      <c r="L6" s="4">
        <v>251.19999999999996</v>
      </c>
      <c r="M6" s="4">
        <v>205.84444444444446</v>
      </c>
      <c r="N6" s="4">
        <v>39.488888888888894</v>
      </c>
      <c r="O6" s="4">
        <v>196.84444444444446</v>
      </c>
      <c r="P6" s="4">
        <v>109.48888888888891</v>
      </c>
      <c r="Q6" s="4">
        <v>256.91111111111115</v>
      </c>
      <c r="R6" s="4">
        <v>178.4666666666667</v>
      </c>
      <c r="S6" s="4">
        <v>256.13333333333338</v>
      </c>
      <c r="T6" s="4">
        <v>120.48888888888889</v>
      </c>
      <c r="U6" s="4">
        <v>91.6</v>
      </c>
      <c r="V6" s="4">
        <v>177.24444444444447</v>
      </c>
    </row>
    <row r="7" spans="1:22" x14ac:dyDescent="0.25">
      <c r="A7">
        <v>3</v>
      </c>
      <c r="B7" s="4">
        <v>126.71111111111114</v>
      </c>
      <c r="C7" s="4">
        <v>184.58181818181816</v>
      </c>
      <c r="D7" s="4">
        <v>132.64444444444445</v>
      </c>
      <c r="E7" s="4">
        <v>113.17777777777779</v>
      </c>
      <c r="F7" s="4">
        <v>226.93333333333337</v>
      </c>
      <c r="G7" s="4">
        <v>191.20000000000005</v>
      </c>
      <c r="H7" s="4">
        <v>138.31111111111113</v>
      </c>
      <c r="I7" s="4">
        <v>155.26666666666668</v>
      </c>
      <c r="J7" s="4">
        <v>132.11111111111114</v>
      </c>
      <c r="K7" s="4">
        <v>112.51111111111113</v>
      </c>
      <c r="L7" s="4">
        <v>272.07272727272721</v>
      </c>
      <c r="M7" s="4">
        <v>216.0888888888889</v>
      </c>
      <c r="N7" s="4">
        <v>39.733333333333334</v>
      </c>
      <c r="O7" s="4">
        <v>223.71111111111114</v>
      </c>
      <c r="P7" s="4">
        <v>115.00000000000001</v>
      </c>
      <c r="Q7" s="4">
        <v>278.04444444444448</v>
      </c>
      <c r="R7" s="4">
        <v>187.4</v>
      </c>
      <c r="S7" s="4">
        <v>279.93333333333334</v>
      </c>
      <c r="T7" s="4">
        <v>130.46666666666667</v>
      </c>
      <c r="U7" s="4">
        <v>92.524999999999991</v>
      </c>
      <c r="V7" s="4">
        <v>188.95555555555558</v>
      </c>
    </row>
    <row r="8" spans="1:22" x14ac:dyDescent="0.25">
      <c r="A8">
        <v>3.5</v>
      </c>
      <c r="B8" s="4">
        <v>134.75555555555556</v>
      </c>
      <c r="C8" s="4">
        <v>200.98181818181817</v>
      </c>
      <c r="D8" s="4">
        <v>142.64444444444445</v>
      </c>
      <c r="E8" s="4">
        <v>119.22222222222223</v>
      </c>
      <c r="F8" s="4">
        <v>240.04444444444445</v>
      </c>
      <c r="G8" s="4">
        <v>201.06666666666669</v>
      </c>
      <c r="H8" s="4">
        <v>148.02222222222224</v>
      </c>
      <c r="I8" s="4">
        <v>165.26666666666668</v>
      </c>
      <c r="J8" s="4">
        <v>140.80000000000001</v>
      </c>
      <c r="K8" s="4">
        <v>120.00000000000001</v>
      </c>
      <c r="L8" s="4">
        <v>292.98181818181814</v>
      </c>
      <c r="M8" s="4">
        <v>226.35555555555558</v>
      </c>
      <c r="N8" s="4">
        <v>40.000000000000007</v>
      </c>
      <c r="O8" s="4">
        <v>250.57777777777781</v>
      </c>
      <c r="P8" s="4">
        <v>120.53333333333335</v>
      </c>
      <c r="Q8" s="4">
        <v>299.15555555555562</v>
      </c>
      <c r="R8" s="4">
        <v>196.35555555555558</v>
      </c>
      <c r="S8" s="4">
        <v>303.75555555555559</v>
      </c>
      <c r="T8" s="4">
        <v>140.44444444444446</v>
      </c>
      <c r="U8" s="4">
        <v>93.399999999999991</v>
      </c>
      <c r="V8" s="4">
        <v>200.66666666666669</v>
      </c>
    </row>
    <row r="9" spans="1:22" x14ac:dyDescent="0.25">
      <c r="A9">
        <v>4</v>
      </c>
      <c r="B9" s="4">
        <v>142.80000000000001</v>
      </c>
      <c r="C9" s="4">
        <v>206.09090909090907</v>
      </c>
      <c r="D9" s="4">
        <v>152.64444444444445</v>
      </c>
      <c r="E9" s="4">
        <v>125.24444444444445</v>
      </c>
      <c r="F9" s="4">
        <v>253.15555555555559</v>
      </c>
      <c r="G9" s="4">
        <v>210.93333333333337</v>
      </c>
      <c r="H9" s="4">
        <v>157.7777777777778</v>
      </c>
      <c r="I9" s="4">
        <v>175.28888888888889</v>
      </c>
      <c r="J9" s="4">
        <v>149.48888888888891</v>
      </c>
      <c r="K9" s="4">
        <v>127.51111111111113</v>
      </c>
      <c r="L9" s="4">
        <v>313.78181818181815</v>
      </c>
      <c r="M9" s="4">
        <v>236.62222222222226</v>
      </c>
      <c r="N9" s="4">
        <v>40.288888888888891</v>
      </c>
      <c r="O9" s="4">
        <v>277.42222222222227</v>
      </c>
      <c r="P9" s="4">
        <v>126.04444444444445</v>
      </c>
      <c r="Q9" s="4">
        <v>320.24444444444453</v>
      </c>
      <c r="R9" s="4">
        <v>205.31111111111113</v>
      </c>
      <c r="S9" s="4">
        <v>327.53333333333336</v>
      </c>
      <c r="T9" s="4">
        <v>150.44444444444446</v>
      </c>
      <c r="U9" s="4">
        <v>94.3</v>
      </c>
      <c r="V9" s="4">
        <v>212.4</v>
      </c>
    </row>
    <row r="10" spans="1:22" x14ac:dyDescent="0.25">
      <c r="A10">
        <v>4.5</v>
      </c>
      <c r="B10" s="4">
        <v>150.80000000000001</v>
      </c>
      <c r="C10" s="4">
        <v>225.0181818181818</v>
      </c>
      <c r="D10" s="4">
        <v>162.62222222222226</v>
      </c>
      <c r="E10" s="4">
        <v>131.26666666666668</v>
      </c>
      <c r="F10" s="4">
        <v>266.22222222222223</v>
      </c>
      <c r="G10" s="4">
        <v>220.8</v>
      </c>
      <c r="H10" s="4">
        <v>167.51111111111112</v>
      </c>
      <c r="I10" s="4">
        <v>185.26666666666671</v>
      </c>
      <c r="J10" s="4">
        <v>158.15555555555557</v>
      </c>
      <c r="K10" s="4">
        <v>135.02222222222224</v>
      </c>
      <c r="L10" s="4">
        <v>334.74545454545455</v>
      </c>
      <c r="M10" s="4">
        <v>246.91111111111113</v>
      </c>
      <c r="N10" s="4">
        <v>40.511111111111113</v>
      </c>
      <c r="O10" s="4">
        <v>304.28888888888895</v>
      </c>
      <c r="P10" s="4">
        <v>131.62222222222223</v>
      </c>
      <c r="Q10" s="4">
        <v>341.37777777777779</v>
      </c>
      <c r="R10" s="4">
        <v>214.26666666666668</v>
      </c>
      <c r="S10" s="4">
        <v>351.33333333333337</v>
      </c>
      <c r="T10" s="4">
        <v>160.42222222222225</v>
      </c>
      <c r="U10" s="4">
        <v>95.174999999999997</v>
      </c>
      <c r="V10" s="4">
        <v>224.08888888888893</v>
      </c>
    </row>
    <row r="11" spans="1:22" x14ac:dyDescent="0.25">
      <c r="A11">
        <v>5</v>
      </c>
      <c r="B11" s="4">
        <v>158.82222222222222</v>
      </c>
      <c r="C11" s="4">
        <v>227.12727272727273</v>
      </c>
      <c r="D11" s="4">
        <v>172.66666666666669</v>
      </c>
      <c r="E11" s="4">
        <v>137.28888888888889</v>
      </c>
      <c r="F11" s="4">
        <v>279.33333333333337</v>
      </c>
      <c r="G11" s="4">
        <v>230.68888888888893</v>
      </c>
      <c r="H11" s="4">
        <v>177.24444444444447</v>
      </c>
      <c r="I11" s="4">
        <v>195.28888888888889</v>
      </c>
      <c r="J11" s="4">
        <v>166.84444444444446</v>
      </c>
      <c r="K11" s="4">
        <v>142.51111111111112</v>
      </c>
      <c r="L11" s="4">
        <v>348.25454545454539</v>
      </c>
      <c r="M11" s="4">
        <v>257.13333333333333</v>
      </c>
      <c r="N11" s="4">
        <v>40.800000000000004</v>
      </c>
      <c r="O11" s="4">
        <v>331.15555555555562</v>
      </c>
      <c r="P11" s="4">
        <v>137.11111111111114</v>
      </c>
      <c r="Q11" s="4">
        <v>362.46666666666675</v>
      </c>
      <c r="R11" s="4">
        <v>223.22222222222226</v>
      </c>
      <c r="S11" s="4">
        <v>375.1111111111112</v>
      </c>
      <c r="T11" s="4">
        <v>170.42222222222225</v>
      </c>
      <c r="U11" s="4">
        <v>96.074999999999989</v>
      </c>
      <c r="V11" s="4">
        <v>235.82222222222225</v>
      </c>
    </row>
    <row r="12" spans="1:22" x14ac:dyDescent="0.25">
      <c r="A12">
        <v>5.5</v>
      </c>
      <c r="B12" s="4">
        <v>162.62222222222226</v>
      </c>
      <c r="C12" s="4">
        <v>242.07272727272724</v>
      </c>
      <c r="D12" s="4">
        <v>180.42222222222225</v>
      </c>
      <c r="E12" s="4">
        <v>141.33333333333334</v>
      </c>
      <c r="F12" s="4">
        <v>287.31111111111113</v>
      </c>
      <c r="G12" s="4">
        <v>241.06666666666669</v>
      </c>
      <c r="H12" s="4">
        <v>185.66666666666669</v>
      </c>
      <c r="I12" s="4">
        <v>201.35555555555558</v>
      </c>
      <c r="J12" s="4">
        <v>173.28888888888892</v>
      </c>
      <c r="K12" s="4">
        <v>149.20000000000002</v>
      </c>
      <c r="L12" s="4">
        <v>376.25454545454539</v>
      </c>
      <c r="M12" s="4">
        <v>262.93333333333334</v>
      </c>
      <c r="N12" s="4">
        <v>41.06666666666667</v>
      </c>
      <c r="O12" s="4">
        <v>342.35555555555561</v>
      </c>
      <c r="P12" s="4">
        <v>140.13333333333335</v>
      </c>
      <c r="Q12" s="4">
        <v>370.28888888888889</v>
      </c>
      <c r="R12" s="4">
        <v>229.00000000000003</v>
      </c>
      <c r="S12" s="4">
        <v>385.97777777777782</v>
      </c>
      <c r="T12" s="4">
        <v>179.22222222222226</v>
      </c>
      <c r="U12" s="4">
        <v>96.674999999999997</v>
      </c>
      <c r="V12" s="4">
        <v>246.4666666666667</v>
      </c>
    </row>
    <row r="13" spans="1:22" x14ac:dyDescent="0.25">
      <c r="A13">
        <v>6</v>
      </c>
      <c r="B13" s="4">
        <v>166.48888888888891</v>
      </c>
      <c r="C13" s="4">
        <v>261.21818181818179</v>
      </c>
      <c r="D13" s="4">
        <v>188.17777777777781</v>
      </c>
      <c r="E13" s="4">
        <v>145.33333333333337</v>
      </c>
      <c r="F13" s="4">
        <v>295.28888888888889</v>
      </c>
      <c r="G13" s="4">
        <v>251.48888888888891</v>
      </c>
      <c r="H13" s="4">
        <v>194.11111111111111</v>
      </c>
      <c r="I13" s="4">
        <v>207.4</v>
      </c>
      <c r="J13" s="4">
        <v>179.75555555555559</v>
      </c>
      <c r="K13" s="4">
        <v>155.91111111111113</v>
      </c>
      <c r="L13" s="4">
        <v>390.4</v>
      </c>
      <c r="M13" s="4">
        <v>268.75555555555559</v>
      </c>
      <c r="N13" s="4">
        <v>41.333333333333343</v>
      </c>
      <c r="O13" s="4">
        <v>353.5555555555556</v>
      </c>
      <c r="P13" s="4">
        <v>143.17777777777781</v>
      </c>
      <c r="Q13" s="4">
        <v>378.04444444444448</v>
      </c>
      <c r="R13" s="4">
        <v>234.7777777777778</v>
      </c>
      <c r="S13" s="4">
        <v>396.82222222222225</v>
      </c>
      <c r="T13" s="4">
        <v>188</v>
      </c>
      <c r="U13" s="4">
        <v>97.274999999999991</v>
      </c>
      <c r="V13" s="4">
        <v>257.13333333333333</v>
      </c>
    </row>
    <row r="14" spans="1:22" x14ac:dyDescent="0.25">
      <c r="A14">
        <v>6.5</v>
      </c>
      <c r="B14" s="4">
        <v>170.28888888888889</v>
      </c>
      <c r="C14" s="4">
        <v>263.14545454545453</v>
      </c>
      <c r="D14" s="4">
        <v>195.93333333333337</v>
      </c>
      <c r="E14" s="4">
        <v>149.33333333333334</v>
      </c>
      <c r="F14" s="4">
        <v>303.22222222222223</v>
      </c>
      <c r="G14" s="4">
        <v>261.84444444444449</v>
      </c>
      <c r="H14" s="4">
        <v>202.53333333333336</v>
      </c>
      <c r="I14" s="4">
        <v>213.44444444444446</v>
      </c>
      <c r="J14" s="4">
        <v>186.20000000000005</v>
      </c>
      <c r="K14" s="4">
        <v>162.62222222222226</v>
      </c>
      <c r="L14" s="4">
        <v>405.76363636363629</v>
      </c>
      <c r="M14" s="4">
        <v>274.53333333333336</v>
      </c>
      <c r="N14" s="4">
        <v>41.577777777777783</v>
      </c>
      <c r="O14" s="4">
        <v>364.77777777777783</v>
      </c>
      <c r="P14" s="4">
        <v>146.20000000000002</v>
      </c>
      <c r="Q14" s="4">
        <v>385.82222222222225</v>
      </c>
      <c r="R14" s="4">
        <v>240.57777777777781</v>
      </c>
      <c r="S14" s="4">
        <v>407.68888888888893</v>
      </c>
      <c r="T14" s="4">
        <v>196.8</v>
      </c>
      <c r="U14" s="4">
        <v>97.874999999999986</v>
      </c>
      <c r="V14" s="4">
        <v>267.77777777777783</v>
      </c>
    </row>
    <row r="15" spans="1:22" x14ac:dyDescent="0.25">
      <c r="A15">
        <v>7</v>
      </c>
      <c r="B15" s="4">
        <v>174.0888888888889</v>
      </c>
      <c r="C15" s="4">
        <v>276.30909090909091</v>
      </c>
      <c r="D15" s="4">
        <v>203.71111111111114</v>
      </c>
      <c r="E15" s="4">
        <v>153.37777777777779</v>
      </c>
      <c r="F15" s="4">
        <v>311.2</v>
      </c>
      <c r="G15" s="4">
        <v>272.26666666666671</v>
      </c>
      <c r="H15" s="4">
        <v>210.93333333333337</v>
      </c>
      <c r="I15" s="4">
        <v>219.48888888888891</v>
      </c>
      <c r="J15" s="4">
        <v>192.64444444444445</v>
      </c>
      <c r="K15" s="4">
        <v>169.37777777777779</v>
      </c>
      <c r="L15" s="4">
        <v>421.19999999999993</v>
      </c>
      <c r="M15" s="4">
        <v>280.35555555555555</v>
      </c>
      <c r="N15" s="4">
        <v>41.866666666666667</v>
      </c>
      <c r="O15" s="4">
        <v>375.97777777777782</v>
      </c>
      <c r="P15" s="4">
        <v>149.20000000000002</v>
      </c>
      <c r="Q15" s="4">
        <v>393.6</v>
      </c>
      <c r="R15" s="4">
        <v>246.35555555555558</v>
      </c>
      <c r="S15" s="4">
        <v>418.53333333333336</v>
      </c>
      <c r="T15" s="4">
        <v>205.60000000000002</v>
      </c>
      <c r="U15" s="4">
        <v>98.45</v>
      </c>
      <c r="V15" s="4">
        <v>278.44444444444446</v>
      </c>
    </row>
    <row r="16" spans="1:22" x14ac:dyDescent="0.25">
      <c r="A16">
        <v>7.5</v>
      </c>
      <c r="B16" s="4">
        <v>177.88888888888891</v>
      </c>
      <c r="C16" s="4">
        <v>288.43636363636358</v>
      </c>
      <c r="D16" s="4">
        <v>211.46666666666667</v>
      </c>
      <c r="E16" s="4">
        <v>157.4</v>
      </c>
      <c r="F16" s="4">
        <v>319.17777777777781</v>
      </c>
      <c r="G16" s="4">
        <v>282.64444444444445</v>
      </c>
      <c r="H16" s="4">
        <v>219.35555555555555</v>
      </c>
      <c r="I16" s="4">
        <v>225.55555555555557</v>
      </c>
      <c r="J16" s="4">
        <v>199.0888888888889</v>
      </c>
      <c r="K16" s="4">
        <v>176.0888888888889</v>
      </c>
      <c r="L16" s="4">
        <v>435.87272727272722</v>
      </c>
      <c r="M16" s="4">
        <v>286.13333333333333</v>
      </c>
      <c r="N16" s="4">
        <v>42.088888888888896</v>
      </c>
      <c r="O16" s="4">
        <v>387.17777777777781</v>
      </c>
      <c r="P16" s="4">
        <v>152.26666666666668</v>
      </c>
      <c r="Q16" s="4">
        <v>401.37777777777785</v>
      </c>
      <c r="R16" s="4">
        <v>252.13333333333335</v>
      </c>
      <c r="S16" s="4">
        <v>429.35555555555561</v>
      </c>
      <c r="T16" s="4">
        <v>214.35555555555555</v>
      </c>
      <c r="U16" s="4">
        <v>99.024999999999991</v>
      </c>
      <c r="V16" s="4">
        <v>289.11111111111114</v>
      </c>
    </row>
    <row r="17" spans="1:22" x14ac:dyDescent="0.25">
      <c r="A17">
        <v>8</v>
      </c>
      <c r="B17" s="4">
        <v>181.73333333333335</v>
      </c>
      <c r="C17" s="4">
        <v>303.74545454545455</v>
      </c>
      <c r="D17" s="4">
        <v>219.22222222222226</v>
      </c>
      <c r="E17" s="4">
        <v>161.42222222222225</v>
      </c>
      <c r="F17" s="4">
        <v>327.15555555555557</v>
      </c>
      <c r="G17" s="4">
        <v>293.04444444444448</v>
      </c>
      <c r="H17" s="4">
        <v>227.80000000000004</v>
      </c>
      <c r="I17" s="4">
        <v>231.60000000000002</v>
      </c>
      <c r="J17" s="4">
        <v>205.53333333333333</v>
      </c>
      <c r="K17" s="4">
        <v>182.7777777777778</v>
      </c>
      <c r="L17" s="4">
        <v>450.61818181818177</v>
      </c>
      <c r="M17" s="4">
        <v>291.95555555555558</v>
      </c>
      <c r="N17" s="4">
        <v>42.37777777777778</v>
      </c>
      <c r="O17" s="4">
        <v>398.37777777777785</v>
      </c>
      <c r="P17" s="4">
        <v>155.26666666666668</v>
      </c>
      <c r="Q17" s="4">
        <v>409.17777777777781</v>
      </c>
      <c r="R17" s="4">
        <v>257.91111111111115</v>
      </c>
      <c r="S17" s="4">
        <v>440.20000000000005</v>
      </c>
      <c r="T17" s="4">
        <v>223.17777777777781</v>
      </c>
      <c r="U17" s="4">
        <v>99.649999999999991</v>
      </c>
      <c r="V17" s="4">
        <v>299.75555555555553</v>
      </c>
    </row>
    <row r="18" spans="1:22" x14ac:dyDescent="0.25">
      <c r="A18">
        <v>8.5</v>
      </c>
      <c r="B18" s="4">
        <v>185.55555555555557</v>
      </c>
      <c r="C18" s="4">
        <v>306.65454545454543</v>
      </c>
      <c r="D18" s="4">
        <v>226.97777777777779</v>
      </c>
      <c r="E18" s="4">
        <v>165.44444444444446</v>
      </c>
      <c r="F18" s="4">
        <v>335.0888888888889</v>
      </c>
      <c r="G18" s="4">
        <v>303.4666666666667</v>
      </c>
      <c r="H18" s="4">
        <v>236.20000000000005</v>
      </c>
      <c r="I18" s="4">
        <v>237.62222222222226</v>
      </c>
      <c r="J18" s="4">
        <v>212.00000000000003</v>
      </c>
      <c r="K18" s="4">
        <v>189.48888888888891</v>
      </c>
      <c r="L18" s="4">
        <v>465.34545454545452</v>
      </c>
      <c r="M18" s="4">
        <v>297.73333333333335</v>
      </c>
      <c r="N18" s="4">
        <v>42.622222222222227</v>
      </c>
      <c r="O18" s="4">
        <v>409.57777777777784</v>
      </c>
      <c r="P18" s="4">
        <v>158.3111111111111</v>
      </c>
      <c r="Q18" s="4">
        <v>416.93333333333339</v>
      </c>
      <c r="R18" s="4">
        <v>263.71111111111117</v>
      </c>
      <c r="S18" s="4">
        <v>451.06666666666666</v>
      </c>
      <c r="T18" s="4">
        <v>231.95555555555558</v>
      </c>
      <c r="U18" s="4">
        <v>100.22500000000001</v>
      </c>
      <c r="V18" s="4">
        <v>310.42222222222227</v>
      </c>
    </row>
    <row r="19" spans="1:22" x14ac:dyDescent="0.25">
      <c r="A19">
        <v>9</v>
      </c>
      <c r="B19" s="4">
        <v>189.35555555555555</v>
      </c>
      <c r="C19" s="4">
        <v>308.0181818181818</v>
      </c>
      <c r="D19" s="4">
        <v>234.73333333333335</v>
      </c>
      <c r="E19" s="4">
        <v>169.4666666666667</v>
      </c>
      <c r="F19" s="4">
        <v>343.06666666666666</v>
      </c>
      <c r="G19" s="4">
        <v>313.84444444444443</v>
      </c>
      <c r="H19" s="4">
        <v>244.62222222222223</v>
      </c>
      <c r="I19" s="4">
        <v>243.71111111111114</v>
      </c>
      <c r="J19" s="4">
        <v>218.44444444444446</v>
      </c>
      <c r="K19" s="4">
        <v>196.20000000000005</v>
      </c>
      <c r="L19" s="4">
        <v>479.89090909090908</v>
      </c>
      <c r="M19" s="4">
        <v>303.5555555555556</v>
      </c>
      <c r="N19" s="4">
        <v>42.888888888888893</v>
      </c>
      <c r="O19" s="4">
        <v>420.77777777777783</v>
      </c>
      <c r="P19" s="4">
        <v>161.33333333333334</v>
      </c>
      <c r="Q19" s="4">
        <v>424.71111111111117</v>
      </c>
      <c r="R19" s="4">
        <v>269.4666666666667</v>
      </c>
      <c r="S19" s="4">
        <v>461.91111111111121</v>
      </c>
      <c r="T19" s="4">
        <v>240.7777777777778</v>
      </c>
      <c r="U19" s="4">
        <v>100.8</v>
      </c>
      <c r="V19" s="4">
        <v>321.08888888888896</v>
      </c>
    </row>
    <row r="20" spans="1:22" x14ac:dyDescent="0.25">
      <c r="A20">
        <v>9.5</v>
      </c>
      <c r="B20" s="4">
        <v>193.17777777777781</v>
      </c>
      <c r="C20" s="4">
        <v>335.21818181818179</v>
      </c>
      <c r="D20" s="4">
        <v>242.53333333333336</v>
      </c>
      <c r="E20" s="4">
        <v>173.4666666666667</v>
      </c>
      <c r="F20" s="4">
        <v>351.04444444444448</v>
      </c>
      <c r="G20" s="4">
        <v>324.26666666666665</v>
      </c>
      <c r="H20" s="4">
        <v>253.04444444444448</v>
      </c>
      <c r="I20" s="4">
        <v>249.77777777777783</v>
      </c>
      <c r="J20" s="4">
        <v>224.88888888888891</v>
      </c>
      <c r="K20" s="4">
        <v>202.93333333333334</v>
      </c>
      <c r="L20" s="4">
        <v>493.5454545454545</v>
      </c>
      <c r="M20" s="4">
        <v>309.35555555555561</v>
      </c>
      <c r="N20" s="4">
        <v>43.155555555555566</v>
      </c>
      <c r="O20" s="4">
        <v>431.97777777777782</v>
      </c>
      <c r="P20" s="4">
        <v>164.35555555555555</v>
      </c>
      <c r="Q20" s="4">
        <v>432.48888888888894</v>
      </c>
      <c r="R20" s="4">
        <v>275.26666666666671</v>
      </c>
      <c r="S20" s="4">
        <v>472.8</v>
      </c>
      <c r="T20" s="4">
        <v>249.55555555555557</v>
      </c>
      <c r="U20" s="4">
        <v>101.4</v>
      </c>
      <c r="V20" s="4">
        <v>331.73333333333335</v>
      </c>
    </row>
    <row r="21" spans="1:22" x14ac:dyDescent="0.25">
      <c r="A21">
        <v>10</v>
      </c>
      <c r="B21" s="4">
        <v>196.97777777777779</v>
      </c>
      <c r="C21" s="4">
        <v>337.94545454545454</v>
      </c>
      <c r="D21" s="4">
        <v>250.28888888888889</v>
      </c>
      <c r="E21" s="4">
        <v>177.48888888888891</v>
      </c>
      <c r="F21" s="4">
        <v>359.00000000000006</v>
      </c>
      <c r="G21" s="4">
        <v>334.62222222222226</v>
      </c>
      <c r="H21" s="4">
        <v>261.4666666666667</v>
      </c>
      <c r="I21" s="4">
        <v>255.8</v>
      </c>
      <c r="J21" s="4">
        <v>231.35555555555558</v>
      </c>
      <c r="K21" s="4">
        <v>209.62222222222223</v>
      </c>
      <c r="L21" s="4">
        <v>507.14545454545453</v>
      </c>
      <c r="M21" s="4">
        <v>315.13333333333338</v>
      </c>
      <c r="N21" s="4">
        <v>43.44444444444445</v>
      </c>
      <c r="O21" s="4">
        <v>443.15555555555557</v>
      </c>
      <c r="P21" s="4">
        <v>167.37777777777777</v>
      </c>
      <c r="Q21" s="4">
        <v>440.26666666666671</v>
      </c>
      <c r="R21" s="4">
        <v>281.04444444444448</v>
      </c>
      <c r="S21" s="4">
        <v>483.62222222222226</v>
      </c>
      <c r="T21" s="4">
        <v>258.35555555555561</v>
      </c>
      <c r="U21" s="4">
        <v>101.99999999999999</v>
      </c>
      <c r="V21" s="4">
        <v>342.37777777777779</v>
      </c>
    </row>
    <row r="22" spans="1:22" x14ac:dyDescent="0.25">
      <c r="A22">
        <v>10.5</v>
      </c>
      <c r="B22" s="4">
        <v>198.6888888888889</v>
      </c>
      <c r="C22" s="4">
        <v>338.5090909090909</v>
      </c>
      <c r="D22" s="4">
        <v>251.48888888888891</v>
      </c>
      <c r="E22" s="4">
        <v>178.88888888888891</v>
      </c>
      <c r="F22" s="4">
        <v>360.24444444444453</v>
      </c>
      <c r="G22" s="4">
        <v>338.84444444444443</v>
      </c>
      <c r="H22" s="4">
        <v>265.28888888888889</v>
      </c>
      <c r="I22" s="4">
        <v>259.51111111111112</v>
      </c>
      <c r="J22" s="4">
        <v>237.7777777777778</v>
      </c>
      <c r="K22" s="4">
        <v>213.17777777777781</v>
      </c>
      <c r="L22" s="4">
        <v>534.18181818181813</v>
      </c>
      <c r="M22" s="4">
        <v>316.93333333333339</v>
      </c>
      <c r="N22" s="4">
        <v>44.088888888888896</v>
      </c>
      <c r="O22" s="4">
        <v>448.64444444444445</v>
      </c>
      <c r="P22" s="4">
        <v>169.48888888888891</v>
      </c>
      <c r="Q22" s="4">
        <v>447.17777777777781</v>
      </c>
      <c r="R22" s="4">
        <v>284.62222222222226</v>
      </c>
      <c r="S22" s="4">
        <v>490.48888888888894</v>
      </c>
      <c r="T22" s="4">
        <v>261.00000000000006</v>
      </c>
      <c r="U22" s="4">
        <v>103.49999999999999</v>
      </c>
      <c r="V22" s="4">
        <v>351.4666666666667</v>
      </c>
    </row>
    <row r="23" spans="1:22" x14ac:dyDescent="0.25">
      <c r="A23">
        <v>11</v>
      </c>
      <c r="B23" s="4">
        <v>200.40000000000003</v>
      </c>
      <c r="C23" s="4">
        <v>342.5454545454545</v>
      </c>
      <c r="D23" s="4">
        <v>252.66666666666669</v>
      </c>
      <c r="E23" s="4">
        <v>180.28888888888889</v>
      </c>
      <c r="F23" s="4">
        <v>361.48888888888888</v>
      </c>
      <c r="G23" s="4">
        <v>343.04444444444448</v>
      </c>
      <c r="H23" s="4">
        <v>269.11111111111114</v>
      </c>
      <c r="I23" s="4">
        <v>263.17777777777781</v>
      </c>
      <c r="J23" s="4">
        <v>244.22222222222226</v>
      </c>
      <c r="K23" s="4">
        <v>216.73333333333335</v>
      </c>
      <c r="L23" s="4">
        <v>547.65454545454543</v>
      </c>
      <c r="M23" s="4">
        <v>318.71111111111111</v>
      </c>
      <c r="N23" s="4">
        <v>44.75555555555556</v>
      </c>
      <c r="O23" s="4">
        <v>454.08888888888896</v>
      </c>
      <c r="P23" s="4">
        <v>171.60000000000002</v>
      </c>
      <c r="Q23" s="4">
        <v>454.08888888888896</v>
      </c>
      <c r="R23" s="4">
        <v>288.20000000000005</v>
      </c>
      <c r="S23" s="4">
        <v>497.35555555555561</v>
      </c>
      <c r="T23" s="4">
        <v>263.66666666666669</v>
      </c>
      <c r="U23" s="4">
        <v>104.94999999999999</v>
      </c>
      <c r="V23" s="4">
        <v>360.5555555555556</v>
      </c>
    </row>
    <row r="24" spans="1:22" x14ac:dyDescent="0.25">
      <c r="A24">
        <v>11.5</v>
      </c>
      <c r="B24" s="4">
        <v>202.11111111111114</v>
      </c>
      <c r="C24" s="4">
        <v>423.12727272727267</v>
      </c>
      <c r="D24" s="4">
        <v>253.84444444444449</v>
      </c>
      <c r="E24" s="4">
        <v>181.66666666666669</v>
      </c>
      <c r="F24" s="4">
        <v>362.71111111111117</v>
      </c>
      <c r="G24" s="4">
        <v>347.26666666666671</v>
      </c>
      <c r="H24" s="4">
        <v>272.91111111111115</v>
      </c>
      <c r="I24" s="4">
        <v>266.84444444444449</v>
      </c>
      <c r="J24" s="4">
        <v>250.66666666666669</v>
      </c>
      <c r="K24" s="4">
        <v>220.28888888888889</v>
      </c>
      <c r="L24" s="4">
        <v>561.38181818181818</v>
      </c>
      <c r="M24" s="4">
        <v>320.51111111111112</v>
      </c>
      <c r="N24" s="4">
        <v>45.377777777777787</v>
      </c>
      <c r="O24" s="4">
        <v>459.5555555555556</v>
      </c>
      <c r="P24" s="4">
        <v>173.71111111111114</v>
      </c>
      <c r="Q24" s="4">
        <v>461</v>
      </c>
      <c r="R24" s="4">
        <v>291.8</v>
      </c>
      <c r="S24" s="4">
        <v>504.22222222222229</v>
      </c>
      <c r="T24" s="4">
        <v>266.31111111111113</v>
      </c>
      <c r="U24" s="4">
        <v>106.425</v>
      </c>
      <c r="V24" s="4">
        <v>369.6444444444445</v>
      </c>
    </row>
    <row r="25" spans="1:22" x14ac:dyDescent="0.25">
      <c r="A25">
        <v>12</v>
      </c>
      <c r="B25" s="4">
        <v>203.82222222222225</v>
      </c>
      <c r="C25" s="4">
        <v>431.18181818181813</v>
      </c>
      <c r="D25" s="4">
        <v>255.04444444444445</v>
      </c>
      <c r="E25" s="4">
        <v>183.06666666666666</v>
      </c>
      <c r="F25" s="4">
        <v>363.95555555555558</v>
      </c>
      <c r="G25" s="4">
        <v>351.4666666666667</v>
      </c>
      <c r="H25" s="4">
        <v>276.73333333333335</v>
      </c>
      <c r="I25" s="4">
        <v>270.5555555555556</v>
      </c>
      <c r="J25" s="4">
        <v>257.13333333333333</v>
      </c>
      <c r="K25" s="4">
        <v>223.82222222222225</v>
      </c>
      <c r="L25" s="4">
        <v>574.79999999999995</v>
      </c>
      <c r="M25" s="4">
        <v>322.28888888888895</v>
      </c>
      <c r="N25" s="4">
        <v>46.06666666666667</v>
      </c>
      <c r="O25" s="4">
        <v>465.04444444444454</v>
      </c>
      <c r="P25" s="4">
        <v>175.8</v>
      </c>
      <c r="Q25" s="4">
        <v>467.93333333333334</v>
      </c>
      <c r="R25" s="4">
        <v>295.37777777777779</v>
      </c>
      <c r="S25" s="4">
        <v>511.06666666666672</v>
      </c>
      <c r="T25" s="4">
        <v>268.95555555555558</v>
      </c>
      <c r="U25" s="4">
        <v>107.925</v>
      </c>
      <c r="V25" s="4">
        <v>378.71111111111111</v>
      </c>
    </row>
    <row r="26" spans="1:22" x14ac:dyDescent="0.25">
      <c r="A26">
        <v>12.5</v>
      </c>
      <c r="B26" s="4">
        <v>205.53333333333333</v>
      </c>
      <c r="C26" s="4">
        <v>443.47272727272724</v>
      </c>
      <c r="D26" s="4">
        <v>256.20000000000005</v>
      </c>
      <c r="E26" s="4">
        <v>184.4666666666667</v>
      </c>
      <c r="F26" s="4">
        <v>365.20000000000005</v>
      </c>
      <c r="G26" s="4">
        <v>355.71111111111111</v>
      </c>
      <c r="H26" s="4">
        <v>280.53333333333336</v>
      </c>
      <c r="I26" s="4">
        <v>274.22222222222229</v>
      </c>
      <c r="J26" s="4">
        <v>263.57777777777778</v>
      </c>
      <c r="K26" s="4">
        <v>227.4</v>
      </c>
      <c r="L26" s="4">
        <v>588.43636363636358</v>
      </c>
      <c r="M26" s="4">
        <v>324.06666666666672</v>
      </c>
      <c r="N26" s="4">
        <v>46.711111111111116</v>
      </c>
      <c r="O26" s="4">
        <v>470.51111111111112</v>
      </c>
      <c r="P26" s="4">
        <v>177.88888888888891</v>
      </c>
      <c r="Q26" s="4">
        <v>474.84444444444449</v>
      </c>
      <c r="R26" s="4">
        <v>298.95555555555558</v>
      </c>
      <c r="S26" s="4">
        <v>517.93333333333339</v>
      </c>
      <c r="T26" s="4">
        <v>271.62222222222226</v>
      </c>
      <c r="U26" s="4">
        <v>109.375</v>
      </c>
      <c r="V26" s="4">
        <v>387.8</v>
      </c>
    </row>
    <row r="27" spans="1:22" x14ac:dyDescent="0.25">
      <c r="A27">
        <v>13</v>
      </c>
      <c r="B27" s="4">
        <v>207.24444444444447</v>
      </c>
      <c r="C27" s="4">
        <v>444.69090909090909</v>
      </c>
      <c r="D27" s="4">
        <v>257.37777777777779</v>
      </c>
      <c r="E27" s="4">
        <v>185.82222222222225</v>
      </c>
      <c r="F27" s="4">
        <v>366.44444444444451</v>
      </c>
      <c r="G27" s="4">
        <v>359.88888888888891</v>
      </c>
      <c r="H27" s="4">
        <v>284.35555555555555</v>
      </c>
      <c r="I27" s="4">
        <v>277.91111111111115</v>
      </c>
      <c r="J27" s="4">
        <v>270.02222222222224</v>
      </c>
      <c r="K27" s="4">
        <v>230.93333333333337</v>
      </c>
      <c r="L27" s="4">
        <v>602.25454545454545</v>
      </c>
      <c r="M27" s="4">
        <v>325.86666666666667</v>
      </c>
      <c r="N27" s="4">
        <v>47.37777777777778</v>
      </c>
      <c r="O27" s="4">
        <v>475.97777777777782</v>
      </c>
      <c r="P27" s="4">
        <v>180.02222222222224</v>
      </c>
      <c r="Q27" s="4">
        <v>481.75555555555559</v>
      </c>
      <c r="R27" s="4">
        <v>302.53333333333336</v>
      </c>
      <c r="S27" s="4">
        <v>524.80000000000007</v>
      </c>
      <c r="T27" s="4">
        <v>274.26666666666671</v>
      </c>
      <c r="U27" s="4">
        <v>110.89999999999999</v>
      </c>
      <c r="V27" s="4">
        <v>396.88888888888891</v>
      </c>
    </row>
    <row r="28" spans="1:22" x14ac:dyDescent="0.25">
      <c r="A28">
        <v>13.5</v>
      </c>
      <c r="B28" s="4">
        <v>208.97777777777782</v>
      </c>
      <c r="C28" s="4">
        <v>449.92727272727268</v>
      </c>
      <c r="D28" s="4">
        <v>258.57777777777778</v>
      </c>
      <c r="E28" s="4">
        <v>187.22222222222223</v>
      </c>
      <c r="F28" s="4">
        <v>367.66666666666669</v>
      </c>
      <c r="G28" s="4">
        <v>364.08888888888896</v>
      </c>
      <c r="H28" s="4">
        <v>288.20000000000005</v>
      </c>
      <c r="I28" s="4">
        <v>281.60000000000002</v>
      </c>
      <c r="J28" s="4">
        <v>276.4666666666667</v>
      </c>
      <c r="K28" s="4">
        <v>234.51111111111115</v>
      </c>
      <c r="L28" s="4">
        <v>616.09090909090912</v>
      </c>
      <c r="M28" s="4">
        <v>327.64444444444445</v>
      </c>
      <c r="N28" s="4">
        <v>48.044444444444451</v>
      </c>
      <c r="O28" s="4">
        <v>481.44444444444451</v>
      </c>
      <c r="P28" s="4">
        <v>182.13333333333333</v>
      </c>
      <c r="Q28" s="4">
        <v>488.68888888888893</v>
      </c>
      <c r="R28" s="4">
        <v>306.11111111111114</v>
      </c>
      <c r="S28" s="4">
        <v>531.6444444444445</v>
      </c>
      <c r="T28" s="4">
        <v>276.91111111111115</v>
      </c>
      <c r="U28" s="4">
        <v>112.375</v>
      </c>
      <c r="V28" s="4">
        <v>405.97777777777782</v>
      </c>
    </row>
    <row r="29" spans="1:22" x14ac:dyDescent="0.25">
      <c r="A29">
        <v>14</v>
      </c>
      <c r="B29" s="4">
        <v>210.68888888888893</v>
      </c>
      <c r="C29" s="4">
        <v>451.07272727272726</v>
      </c>
      <c r="D29" s="4">
        <v>259.73333333333335</v>
      </c>
      <c r="E29" s="4">
        <v>188.62222222222223</v>
      </c>
      <c r="F29" s="4">
        <v>368.91111111111115</v>
      </c>
      <c r="G29" s="4">
        <v>368.31111111111119</v>
      </c>
      <c r="H29" s="4">
        <v>292.00000000000006</v>
      </c>
      <c r="I29" s="4">
        <v>285.28888888888889</v>
      </c>
      <c r="J29" s="4">
        <v>282.91111111111115</v>
      </c>
      <c r="K29" s="4">
        <v>238.04444444444448</v>
      </c>
      <c r="L29" s="4">
        <v>629.85454545454547</v>
      </c>
      <c r="M29" s="4">
        <v>329.40000000000003</v>
      </c>
      <c r="N29" s="4">
        <v>48.688888888888897</v>
      </c>
      <c r="O29" s="4">
        <v>486.91111111111121</v>
      </c>
      <c r="P29" s="4">
        <v>184.22222222222226</v>
      </c>
      <c r="Q29" s="4">
        <v>495.57777777777778</v>
      </c>
      <c r="R29" s="4">
        <v>309.71111111111117</v>
      </c>
      <c r="S29" s="4">
        <v>538.51111111111118</v>
      </c>
      <c r="T29" s="4">
        <v>279.60000000000002</v>
      </c>
      <c r="U29" s="4">
        <v>113.825</v>
      </c>
      <c r="V29" s="4">
        <v>415.04444444444448</v>
      </c>
    </row>
    <row r="30" spans="1:22" x14ac:dyDescent="0.25">
      <c r="A30">
        <v>14.5</v>
      </c>
      <c r="B30" s="4">
        <v>212.4</v>
      </c>
      <c r="C30" s="4">
        <v>473.92727272727274</v>
      </c>
      <c r="D30" s="4">
        <v>260.95555555555558</v>
      </c>
      <c r="E30" s="4">
        <v>190.02222222222224</v>
      </c>
      <c r="F30" s="4">
        <v>370.15555555555557</v>
      </c>
      <c r="G30" s="4">
        <v>372.53333333333336</v>
      </c>
      <c r="H30" s="4">
        <v>295.82222222222225</v>
      </c>
      <c r="I30" s="4">
        <v>288.95555555555558</v>
      </c>
      <c r="J30" s="4">
        <v>289.37777777777779</v>
      </c>
      <c r="K30" s="4">
        <v>241.60000000000002</v>
      </c>
      <c r="L30" s="4">
        <v>643.69090909090903</v>
      </c>
      <c r="M30" s="4">
        <v>331.2</v>
      </c>
      <c r="N30" s="4">
        <v>49.333333333333336</v>
      </c>
      <c r="O30" s="4">
        <v>492.35555555555561</v>
      </c>
      <c r="P30" s="4">
        <v>186.33333333333334</v>
      </c>
      <c r="Q30" s="4">
        <v>502.48888888888894</v>
      </c>
      <c r="R30" s="4">
        <v>313.28888888888889</v>
      </c>
      <c r="S30" s="4">
        <v>545.40000000000009</v>
      </c>
      <c r="T30" s="4">
        <v>282.24444444444447</v>
      </c>
      <c r="U30" s="4">
        <v>115.325</v>
      </c>
      <c r="V30" s="4">
        <v>424.08888888888896</v>
      </c>
    </row>
    <row r="31" spans="1:22" x14ac:dyDescent="0.25">
      <c r="A31">
        <v>15</v>
      </c>
      <c r="B31" s="4">
        <v>214.08888888888893</v>
      </c>
      <c r="C31" s="4">
        <v>486.85454545454536</v>
      </c>
      <c r="D31" s="4">
        <v>262.13333333333333</v>
      </c>
      <c r="E31" s="4">
        <v>191.42222222222225</v>
      </c>
      <c r="F31" s="4">
        <v>371.40000000000003</v>
      </c>
      <c r="G31" s="4">
        <v>376.75555555555559</v>
      </c>
      <c r="H31" s="4">
        <v>299.62222222222226</v>
      </c>
      <c r="I31" s="4">
        <v>292.66666666666669</v>
      </c>
      <c r="J31" s="4">
        <v>295.82222222222225</v>
      </c>
      <c r="K31" s="4">
        <v>245.15555555555557</v>
      </c>
      <c r="L31" s="4">
        <v>671.34545454545446</v>
      </c>
      <c r="M31" s="4">
        <v>332.97777777777782</v>
      </c>
      <c r="N31" s="4">
        <v>50.000000000000007</v>
      </c>
      <c r="O31" s="4">
        <v>497.82222222222231</v>
      </c>
      <c r="P31" s="4">
        <v>188.4666666666667</v>
      </c>
      <c r="Q31" s="4">
        <v>509.40000000000003</v>
      </c>
      <c r="R31" s="4">
        <v>316.84444444444449</v>
      </c>
      <c r="S31" s="4">
        <v>552.22222222222229</v>
      </c>
      <c r="T31" s="4">
        <v>284.88888888888891</v>
      </c>
      <c r="U31" s="4">
        <v>116.8</v>
      </c>
      <c r="V31" s="4">
        <v>433.20000000000005</v>
      </c>
    </row>
    <row r="32" spans="1:22" x14ac:dyDescent="0.25">
      <c r="A32">
        <v>15.5</v>
      </c>
      <c r="B32" s="4">
        <v>215.8</v>
      </c>
      <c r="C32" s="4">
        <v>487.09090909090901</v>
      </c>
      <c r="D32" s="4">
        <v>263.31111111111113</v>
      </c>
      <c r="E32" s="4">
        <v>192.82222222222222</v>
      </c>
      <c r="F32" s="4">
        <v>372.62222222222226</v>
      </c>
      <c r="G32" s="4">
        <v>380.95555555555563</v>
      </c>
      <c r="H32" s="4">
        <v>303.4666666666667</v>
      </c>
      <c r="I32" s="4">
        <v>296.33333333333337</v>
      </c>
      <c r="J32" s="4">
        <v>302.28888888888895</v>
      </c>
      <c r="K32" s="4">
        <v>248.6888888888889</v>
      </c>
      <c r="L32" s="4">
        <v>685.18181818181813</v>
      </c>
      <c r="M32" s="4">
        <v>334.77777777777783</v>
      </c>
      <c r="N32" s="4">
        <v>50.666666666666671</v>
      </c>
      <c r="O32" s="4">
        <v>503.28888888888889</v>
      </c>
      <c r="P32" s="4">
        <v>190.53333333333333</v>
      </c>
      <c r="Q32" s="4">
        <v>516.33333333333337</v>
      </c>
      <c r="R32" s="4">
        <v>320.42222222222227</v>
      </c>
      <c r="S32" s="4">
        <v>559.08888888888896</v>
      </c>
      <c r="T32" s="4">
        <v>287.5555555555556</v>
      </c>
      <c r="U32" s="4">
        <v>118.27500000000001</v>
      </c>
      <c r="V32" s="4">
        <v>442.26666666666671</v>
      </c>
    </row>
    <row r="33" spans="1:22" x14ac:dyDescent="0.25">
      <c r="A33">
        <v>16</v>
      </c>
      <c r="B33" s="4">
        <v>217.51111111111112</v>
      </c>
      <c r="C33" s="4">
        <v>487.43636363636352</v>
      </c>
      <c r="D33" s="4">
        <v>264.51111111111112</v>
      </c>
      <c r="E33" s="4">
        <v>194.20000000000002</v>
      </c>
      <c r="F33" s="4">
        <v>373.86666666666673</v>
      </c>
      <c r="G33" s="4">
        <v>385.17777777777786</v>
      </c>
      <c r="H33" s="4">
        <v>307.26666666666671</v>
      </c>
      <c r="I33" s="4">
        <v>300.04444444444448</v>
      </c>
      <c r="J33" s="4">
        <v>308.71111111111111</v>
      </c>
      <c r="K33" s="4">
        <v>252.24444444444447</v>
      </c>
      <c r="L33" s="4">
        <v>699.0363636363636</v>
      </c>
      <c r="M33" s="4">
        <v>336.55555555555554</v>
      </c>
      <c r="N33" s="4">
        <v>51.333333333333343</v>
      </c>
      <c r="O33" s="4">
        <v>508.75555555555559</v>
      </c>
      <c r="P33" s="4">
        <v>192.64444444444445</v>
      </c>
      <c r="Q33" s="4">
        <v>523.24444444444453</v>
      </c>
      <c r="R33" s="4">
        <v>324.02222222222224</v>
      </c>
      <c r="S33" s="4">
        <v>565.97777777777787</v>
      </c>
      <c r="T33" s="4">
        <v>290.17777777777786</v>
      </c>
      <c r="U33" s="4">
        <v>119.77499999999999</v>
      </c>
      <c r="V33" s="4">
        <v>451.35555555555561</v>
      </c>
    </row>
    <row r="34" spans="1:22" x14ac:dyDescent="0.25">
      <c r="A34">
        <v>16.5</v>
      </c>
      <c r="B34" s="4">
        <v>219.22222222222226</v>
      </c>
      <c r="C34" s="4">
        <v>493.98181818181814</v>
      </c>
      <c r="D34" s="4">
        <v>265.68888888888893</v>
      </c>
      <c r="E34" s="4">
        <v>195.57777777777781</v>
      </c>
      <c r="F34" s="4">
        <v>375.1111111111112</v>
      </c>
      <c r="G34" s="4">
        <v>389.35555555555561</v>
      </c>
      <c r="H34" s="4">
        <v>311.08888888888896</v>
      </c>
      <c r="I34" s="4">
        <v>303.71111111111111</v>
      </c>
      <c r="J34" s="4">
        <v>315.15555555555557</v>
      </c>
      <c r="K34" s="4">
        <v>255.8</v>
      </c>
      <c r="L34" s="4">
        <v>712.83636363636356</v>
      </c>
      <c r="M34" s="4">
        <v>338.35555555555555</v>
      </c>
      <c r="N34" s="4">
        <v>51.977777777777781</v>
      </c>
      <c r="O34" s="4">
        <v>514.20000000000005</v>
      </c>
      <c r="P34" s="4">
        <v>194.75555555555559</v>
      </c>
      <c r="Q34" s="4">
        <v>530.13333333333344</v>
      </c>
      <c r="R34" s="4">
        <v>327.60000000000002</v>
      </c>
      <c r="S34" s="4">
        <v>572.82222222222219</v>
      </c>
      <c r="T34" s="4">
        <v>292.84444444444449</v>
      </c>
      <c r="U34" s="4">
        <v>121.25</v>
      </c>
      <c r="V34" s="4">
        <v>460.42222222222227</v>
      </c>
    </row>
    <row r="35" spans="1:22" x14ac:dyDescent="0.25">
      <c r="A35">
        <v>17</v>
      </c>
      <c r="B35" s="4">
        <v>220.93333333333337</v>
      </c>
      <c r="C35" s="4">
        <v>522.4727272727273</v>
      </c>
      <c r="D35" s="4">
        <v>266.84444444444449</v>
      </c>
      <c r="E35" s="4">
        <v>196.95555555555558</v>
      </c>
      <c r="F35" s="4">
        <v>376.35555555555561</v>
      </c>
      <c r="G35" s="4">
        <v>393.6</v>
      </c>
      <c r="H35" s="4">
        <v>314.91111111111115</v>
      </c>
      <c r="I35" s="4">
        <v>307.40000000000003</v>
      </c>
      <c r="J35" s="4">
        <v>321.60000000000002</v>
      </c>
      <c r="K35" s="4">
        <v>259.37777777777779</v>
      </c>
      <c r="L35" s="4">
        <v>726.61818181818171</v>
      </c>
      <c r="M35" s="4">
        <v>340.13333333333338</v>
      </c>
      <c r="N35" s="4">
        <v>52.644444444444453</v>
      </c>
      <c r="O35" s="4">
        <v>519.68888888888898</v>
      </c>
      <c r="P35" s="4">
        <v>196.84444444444446</v>
      </c>
      <c r="Q35" s="4">
        <v>537.06666666666672</v>
      </c>
      <c r="R35" s="4">
        <v>331.15555555555562</v>
      </c>
      <c r="S35" s="4">
        <v>579.66666666666674</v>
      </c>
      <c r="T35" s="4">
        <v>295.51111111111112</v>
      </c>
      <c r="U35" s="4">
        <v>122.72500000000001</v>
      </c>
      <c r="V35" s="4">
        <v>469.53333333333336</v>
      </c>
    </row>
    <row r="36" spans="1:22" x14ac:dyDescent="0.25">
      <c r="A36">
        <v>17.5</v>
      </c>
      <c r="B36" s="4">
        <v>222.64444444444447</v>
      </c>
      <c r="C36" s="4">
        <v>530.34545454545446</v>
      </c>
      <c r="D36" s="4">
        <v>268.04444444444448</v>
      </c>
      <c r="E36" s="4">
        <v>198.35555555555558</v>
      </c>
      <c r="F36" s="4">
        <v>377.6</v>
      </c>
      <c r="G36" s="4">
        <v>397.8</v>
      </c>
      <c r="H36" s="4">
        <v>318.68888888888893</v>
      </c>
      <c r="I36" s="4">
        <v>311.08888888888896</v>
      </c>
      <c r="J36" s="4">
        <v>328.04444444444448</v>
      </c>
      <c r="K36" s="4">
        <v>262.91111111111115</v>
      </c>
      <c r="L36" s="4">
        <v>740.56363636363631</v>
      </c>
      <c r="M36" s="4">
        <v>341.91111111111115</v>
      </c>
      <c r="N36" s="4">
        <v>53.288888888888899</v>
      </c>
      <c r="O36" s="4">
        <v>525.13333333333344</v>
      </c>
      <c r="P36" s="4">
        <v>198.95555555555558</v>
      </c>
      <c r="Q36" s="4">
        <v>543.97777777777776</v>
      </c>
      <c r="R36" s="4">
        <v>334.75555555555553</v>
      </c>
      <c r="S36" s="4">
        <v>586.55555555555554</v>
      </c>
      <c r="T36" s="4">
        <v>298.13333333333338</v>
      </c>
      <c r="U36" s="4">
        <v>124.19999999999999</v>
      </c>
      <c r="V36" s="4">
        <v>478.60000000000008</v>
      </c>
    </row>
    <row r="37" spans="1:22" x14ac:dyDescent="0.25">
      <c r="A37">
        <v>18</v>
      </c>
      <c r="B37" s="4">
        <v>224.37777777777779</v>
      </c>
      <c r="C37" s="4">
        <v>549.34545454545446</v>
      </c>
      <c r="D37" s="4">
        <v>269.24444444444447</v>
      </c>
      <c r="E37" s="4">
        <v>199.7777777777778</v>
      </c>
      <c r="F37" s="4">
        <v>378.82222222222225</v>
      </c>
      <c r="G37" s="4">
        <v>402.00000000000006</v>
      </c>
      <c r="H37" s="4">
        <v>322.53333333333336</v>
      </c>
      <c r="I37" s="4">
        <v>314.75555555555553</v>
      </c>
      <c r="J37" s="4">
        <v>334.48888888888894</v>
      </c>
      <c r="K37" s="4">
        <v>266.4666666666667</v>
      </c>
      <c r="L37" s="4">
        <v>754.4</v>
      </c>
      <c r="M37" s="4">
        <v>343.68888888888893</v>
      </c>
      <c r="N37" s="4">
        <v>53.955555555555563</v>
      </c>
      <c r="O37" s="4">
        <v>530.6</v>
      </c>
      <c r="P37" s="4">
        <v>201.06666666666669</v>
      </c>
      <c r="Q37" s="4">
        <v>550.88888888888891</v>
      </c>
      <c r="R37" s="4">
        <v>338.33333333333337</v>
      </c>
      <c r="S37" s="4">
        <v>593.4</v>
      </c>
      <c r="T37" s="4">
        <v>300.80000000000007</v>
      </c>
      <c r="U37" s="4">
        <v>125.675</v>
      </c>
      <c r="V37" s="4">
        <v>487.68888888888898</v>
      </c>
    </row>
    <row r="38" spans="1:22" x14ac:dyDescent="0.25">
      <c r="A38">
        <v>18.5</v>
      </c>
      <c r="B38" s="4">
        <v>226.06666666666669</v>
      </c>
      <c r="C38" s="4">
        <v>551.25454545454545</v>
      </c>
      <c r="D38" s="4">
        <v>270.42222222222222</v>
      </c>
      <c r="E38" s="4">
        <v>201.15555555555557</v>
      </c>
      <c r="F38" s="4">
        <v>380.06666666666672</v>
      </c>
      <c r="G38" s="4">
        <v>406.22222222222229</v>
      </c>
      <c r="H38" s="4">
        <v>326.33333333333337</v>
      </c>
      <c r="I38" s="4">
        <v>318.44444444444451</v>
      </c>
      <c r="J38" s="4">
        <v>340.95555555555558</v>
      </c>
      <c r="K38" s="4">
        <v>270.02222222222224</v>
      </c>
      <c r="L38" s="4">
        <v>768.0363636363636</v>
      </c>
      <c r="M38" s="4">
        <v>345.48888888888894</v>
      </c>
      <c r="N38" s="4">
        <v>54.600000000000009</v>
      </c>
      <c r="O38" s="4">
        <v>536.08888888888896</v>
      </c>
      <c r="P38" s="4">
        <v>203.15555555555557</v>
      </c>
      <c r="Q38" s="4">
        <v>557.82222222222231</v>
      </c>
      <c r="R38" s="4">
        <v>341.91111111111115</v>
      </c>
      <c r="S38" s="4">
        <v>600.26666666666677</v>
      </c>
      <c r="T38" s="4">
        <v>303.4666666666667</v>
      </c>
      <c r="U38" s="4">
        <v>127.14999999999999</v>
      </c>
      <c r="V38" s="4">
        <v>496.75555555555559</v>
      </c>
    </row>
    <row r="39" spans="1:22" x14ac:dyDescent="0.25">
      <c r="A39">
        <v>19</v>
      </c>
      <c r="B39" s="4">
        <v>227.80000000000004</v>
      </c>
      <c r="C39" s="4">
        <v>551.98181818181808</v>
      </c>
      <c r="D39" s="4">
        <v>271.60000000000002</v>
      </c>
      <c r="E39" s="4">
        <v>202.5555555555556</v>
      </c>
      <c r="F39" s="4">
        <v>381.33333333333337</v>
      </c>
      <c r="G39" s="4">
        <v>410.44444444444446</v>
      </c>
      <c r="H39" s="4">
        <v>330.15555555555557</v>
      </c>
      <c r="I39" s="4">
        <v>322.13333333333338</v>
      </c>
      <c r="J39" s="4">
        <v>347.40000000000003</v>
      </c>
      <c r="K39" s="4">
        <v>273.57777777777778</v>
      </c>
      <c r="L39" s="4">
        <v>782</v>
      </c>
      <c r="M39" s="4">
        <v>347.26666666666671</v>
      </c>
      <c r="N39" s="4">
        <v>55.266666666666673</v>
      </c>
      <c r="O39" s="4">
        <v>541.53333333333342</v>
      </c>
      <c r="P39" s="4">
        <v>205.28888888888889</v>
      </c>
      <c r="Q39" s="4">
        <v>564.71111111111122</v>
      </c>
      <c r="R39" s="4">
        <v>345.48888888888894</v>
      </c>
      <c r="S39" s="4">
        <v>607.13333333333333</v>
      </c>
      <c r="T39" s="4">
        <v>306.11111111111114</v>
      </c>
      <c r="U39" s="4">
        <v>128.65</v>
      </c>
      <c r="V39" s="4">
        <v>505.82222222222231</v>
      </c>
    </row>
    <row r="40" spans="1:22" x14ac:dyDescent="0.25">
      <c r="A40">
        <v>19.5</v>
      </c>
      <c r="B40" s="4">
        <v>229.51111111111115</v>
      </c>
      <c r="C40" s="4">
        <v>566.36363636363637</v>
      </c>
      <c r="D40" s="4">
        <v>272.77777777777783</v>
      </c>
      <c r="E40" s="4">
        <v>203.93333333333334</v>
      </c>
      <c r="F40" s="4">
        <v>382.5555555555556</v>
      </c>
      <c r="G40" s="4">
        <v>414.62222222222226</v>
      </c>
      <c r="H40" s="4">
        <v>333.97777777777782</v>
      </c>
      <c r="I40" s="4">
        <v>325.82222222222225</v>
      </c>
      <c r="J40" s="4">
        <v>353.84444444444443</v>
      </c>
      <c r="K40" s="4">
        <v>277.13333333333333</v>
      </c>
      <c r="L40" s="4">
        <v>795.85454545454547</v>
      </c>
      <c r="M40" s="4">
        <v>349.06666666666672</v>
      </c>
      <c r="N40" s="4">
        <v>55.933333333333344</v>
      </c>
      <c r="O40" s="4">
        <v>547.00000000000011</v>
      </c>
      <c r="P40" s="4">
        <v>207.4</v>
      </c>
      <c r="Q40" s="4">
        <v>571.62222222222226</v>
      </c>
      <c r="R40" s="4">
        <v>349.06666666666672</v>
      </c>
      <c r="S40" s="4">
        <v>613.97777777777787</v>
      </c>
      <c r="T40" s="4">
        <v>308.75555555555559</v>
      </c>
      <c r="U40" s="4">
        <v>130.15</v>
      </c>
      <c r="V40" s="4">
        <v>514.91111111111115</v>
      </c>
    </row>
    <row r="41" spans="1:22" x14ac:dyDescent="0.25">
      <c r="A41">
        <v>20</v>
      </c>
      <c r="B41" s="4">
        <v>231.22222222222223</v>
      </c>
      <c r="C41" s="4">
        <v>568.81818181818187</v>
      </c>
      <c r="D41" s="4">
        <v>273.97777777777782</v>
      </c>
      <c r="E41" s="4">
        <v>205.31111111111113</v>
      </c>
      <c r="F41" s="4">
        <v>383.77777777777777</v>
      </c>
      <c r="G41" s="4">
        <v>418.86666666666673</v>
      </c>
      <c r="H41" s="4">
        <v>337.8</v>
      </c>
      <c r="I41" s="4">
        <v>329.48888888888894</v>
      </c>
      <c r="J41" s="4">
        <v>360.31111111111113</v>
      </c>
      <c r="K41" s="4">
        <v>280.66666666666669</v>
      </c>
      <c r="L41" s="4">
        <v>823.58181818181822</v>
      </c>
      <c r="M41" s="4">
        <v>350.86666666666667</v>
      </c>
      <c r="N41" s="4">
        <v>56.577777777777783</v>
      </c>
      <c r="O41" s="4">
        <v>552.4666666666667</v>
      </c>
      <c r="P41" s="4">
        <v>209.48888888888891</v>
      </c>
      <c r="Q41" s="4">
        <v>578.55555555555566</v>
      </c>
      <c r="R41" s="4">
        <v>352.66666666666669</v>
      </c>
      <c r="S41" s="4">
        <v>620.86666666666667</v>
      </c>
      <c r="T41" s="4">
        <v>311.44444444444451</v>
      </c>
      <c r="U41" s="4">
        <v>131.6</v>
      </c>
      <c r="V41" s="4">
        <v>523.97777777777776</v>
      </c>
    </row>
    <row r="42" spans="1:22" x14ac:dyDescent="0.25">
      <c r="A42">
        <v>20.5</v>
      </c>
      <c r="B42" s="4">
        <v>232.93333333333334</v>
      </c>
      <c r="C42" s="4">
        <v>589.21818181818173</v>
      </c>
      <c r="D42" s="4">
        <v>275.15555555555557</v>
      </c>
      <c r="E42" s="4">
        <v>206.71111111111111</v>
      </c>
      <c r="F42" s="4">
        <v>385.02222222222224</v>
      </c>
      <c r="G42" s="4">
        <v>423.04444444444448</v>
      </c>
      <c r="H42" s="4">
        <v>341.62222222222221</v>
      </c>
      <c r="I42" s="4">
        <v>333.20000000000005</v>
      </c>
      <c r="J42" s="4">
        <v>366.73333333333335</v>
      </c>
      <c r="K42" s="4">
        <v>284.24444444444447</v>
      </c>
      <c r="L42" s="4">
        <v>837.25454545454545</v>
      </c>
      <c r="M42" s="4">
        <v>352.6444444444445</v>
      </c>
      <c r="N42" s="4">
        <v>57.244444444444454</v>
      </c>
      <c r="O42" s="4">
        <v>557.93333333333339</v>
      </c>
      <c r="P42" s="4">
        <v>211.60000000000002</v>
      </c>
      <c r="Q42" s="4">
        <v>585.4666666666667</v>
      </c>
      <c r="R42" s="4">
        <v>356.22222222222229</v>
      </c>
      <c r="S42" s="4">
        <v>627.71111111111122</v>
      </c>
      <c r="T42" s="4">
        <v>314.06666666666672</v>
      </c>
      <c r="U42" s="4">
        <v>133.07499999999999</v>
      </c>
      <c r="V42" s="4">
        <v>533.06666666666672</v>
      </c>
    </row>
    <row r="43" spans="1:22" x14ac:dyDescent="0.25">
      <c r="A43">
        <v>21</v>
      </c>
      <c r="B43" s="4">
        <v>234.37777777777779</v>
      </c>
      <c r="C43" s="4">
        <v>591.25454545454545</v>
      </c>
      <c r="D43" s="4">
        <v>277.91111111111115</v>
      </c>
      <c r="E43" s="4">
        <v>207.64444444444445</v>
      </c>
      <c r="F43" s="4">
        <v>387.84444444444449</v>
      </c>
      <c r="G43" s="4">
        <v>426.22222222222229</v>
      </c>
      <c r="H43" s="4">
        <v>344.24444444444447</v>
      </c>
      <c r="I43" s="4">
        <v>335.95555555555558</v>
      </c>
      <c r="J43" s="4">
        <v>368.31111111111119</v>
      </c>
      <c r="K43" s="4">
        <v>286.86666666666667</v>
      </c>
      <c r="L43" s="4">
        <v>851.21818181818173</v>
      </c>
      <c r="M43" s="4">
        <v>355.13333333333338</v>
      </c>
      <c r="N43" s="4">
        <v>57.75555555555556</v>
      </c>
      <c r="O43" s="4">
        <v>563.44444444444457</v>
      </c>
      <c r="P43" s="4">
        <v>213.57777777777781</v>
      </c>
      <c r="Q43" s="4">
        <v>589.55555555555566</v>
      </c>
      <c r="R43" s="4">
        <v>359.40000000000003</v>
      </c>
      <c r="S43" s="4">
        <v>633.80000000000007</v>
      </c>
      <c r="T43" s="4">
        <v>319.62222222222226</v>
      </c>
      <c r="U43" s="4">
        <v>135</v>
      </c>
      <c r="V43" s="4">
        <v>541.35555555555561</v>
      </c>
    </row>
    <row r="44" spans="1:22" x14ac:dyDescent="0.25">
      <c r="A44">
        <v>21.5</v>
      </c>
      <c r="B44" s="4">
        <v>235.82222222222225</v>
      </c>
      <c r="C44" s="4">
        <v>628.0545454545454</v>
      </c>
      <c r="D44" s="4">
        <v>280.66666666666669</v>
      </c>
      <c r="E44" s="4">
        <v>208.57777777777781</v>
      </c>
      <c r="F44" s="4">
        <v>390.68888888888893</v>
      </c>
      <c r="G44" s="4">
        <v>429.37777777777779</v>
      </c>
      <c r="H44" s="4">
        <v>346.88888888888891</v>
      </c>
      <c r="I44" s="4">
        <v>338.73333333333341</v>
      </c>
      <c r="J44" s="4">
        <v>369.91111111111115</v>
      </c>
      <c r="K44" s="4">
        <v>289.48888888888894</v>
      </c>
      <c r="L44" s="4">
        <v>865.03636363636349</v>
      </c>
      <c r="M44" s="4">
        <v>357.66666666666669</v>
      </c>
      <c r="N44" s="4">
        <v>58.288888888888899</v>
      </c>
      <c r="O44" s="4">
        <v>568.97777777777787</v>
      </c>
      <c r="P44" s="4">
        <v>215.57777777777781</v>
      </c>
      <c r="Q44" s="4">
        <v>593.6</v>
      </c>
      <c r="R44" s="4">
        <v>362.5555555555556</v>
      </c>
      <c r="S44" s="4">
        <v>639.86666666666667</v>
      </c>
      <c r="T44" s="4">
        <v>325.17777777777786</v>
      </c>
      <c r="U44" s="4">
        <v>136.92500000000001</v>
      </c>
      <c r="V44" s="4">
        <v>549.66666666666674</v>
      </c>
    </row>
    <row r="45" spans="1:22" x14ac:dyDescent="0.25">
      <c r="A45">
        <v>22</v>
      </c>
      <c r="B45" s="4">
        <v>237.26666666666668</v>
      </c>
      <c r="C45" s="4">
        <v>631.74545454545444</v>
      </c>
      <c r="D45" s="4">
        <v>283.4666666666667</v>
      </c>
      <c r="E45" s="4">
        <v>209.48888888888891</v>
      </c>
      <c r="F45" s="4">
        <v>393.53333333333336</v>
      </c>
      <c r="G45" s="4">
        <v>432.5555555555556</v>
      </c>
      <c r="H45" s="4">
        <v>349.51111111111112</v>
      </c>
      <c r="I45" s="4">
        <v>341.4666666666667</v>
      </c>
      <c r="J45" s="4">
        <v>371.48888888888888</v>
      </c>
      <c r="K45" s="4">
        <v>292.13333333333338</v>
      </c>
      <c r="L45" s="4">
        <v>878.94545454545448</v>
      </c>
      <c r="M45" s="4">
        <v>360.22222222222223</v>
      </c>
      <c r="N45" s="4">
        <v>58.822222222222223</v>
      </c>
      <c r="O45" s="4">
        <v>574.48888888888894</v>
      </c>
      <c r="P45" s="4">
        <v>217.51111111111112</v>
      </c>
      <c r="Q45" s="4">
        <v>597.71111111111122</v>
      </c>
      <c r="R45" s="4">
        <v>365.71111111111111</v>
      </c>
      <c r="S45" s="4">
        <v>645.95555555555563</v>
      </c>
      <c r="T45" s="4">
        <v>330.73333333333341</v>
      </c>
      <c r="U45" s="4">
        <v>138.87499999999997</v>
      </c>
      <c r="V45" s="4">
        <v>557.95555555555563</v>
      </c>
    </row>
    <row r="46" spans="1:22" x14ac:dyDescent="0.25">
      <c r="A46">
        <v>22.5</v>
      </c>
      <c r="B46" s="4">
        <v>238.6888888888889</v>
      </c>
      <c r="C46" s="4">
        <v>633.0545454545454</v>
      </c>
      <c r="D46" s="4">
        <v>286.22222222222229</v>
      </c>
      <c r="E46" s="4">
        <v>210.44444444444449</v>
      </c>
      <c r="F46" s="4">
        <v>396.35555555555561</v>
      </c>
      <c r="G46" s="4">
        <v>435.68888888888893</v>
      </c>
      <c r="H46" s="4">
        <v>352.13333333333338</v>
      </c>
      <c r="I46" s="4">
        <v>344.24444444444447</v>
      </c>
      <c r="J46" s="4">
        <v>373.06666666666672</v>
      </c>
      <c r="K46" s="4">
        <v>294.75555555555553</v>
      </c>
      <c r="L46" s="4">
        <v>892.70909090909083</v>
      </c>
      <c r="M46" s="4">
        <v>362.73333333333335</v>
      </c>
      <c r="N46" s="4">
        <v>59.355555555555561</v>
      </c>
      <c r="O46" s="4">
        <v>580.02222222222224</v>
      </c>
      <c r="P46" s="4">
        <v>219.48888888888891</v>
      </c>
      <c r="Q46" s="4">
        <v>601.7555555555557</v>
      </c>
      <c r="R46" s="4">
        <v>368.88888888888891</v>
      </c>
      <c r="S46" s="4">
        <v>652.04444444444459</v>
      </c>
      <c r="T46" s="4">
        <v>336.31111111111113</v>
      </c>
      <c r="U46" s="4">
        <v>140.79999999999998</v>
      </c>
      <c r="V46" s="4">
        <v>566.22222222222229</v>
      </c>
    </row>
    <row r="47" spans="1:22" x14ac:dyDescent="0.25">
      <c r="A47">
        <v>23</v>
      </c>
      <c r="B47" s="4">
        <v>240.15555555555557</v>
      </c>
      <c r="C47" s="4">
        <v>633.29090909090905</v>
      </c>
      <c r="D47" s="4">
        <v>288.95555555555558</v>
      </c>
      <c r="E47" s="4">
        <v>211.35555555555558</v>
      </c>
      <c r="F47" s="4">
        <v>399.17777777777781</v>
      </c>
      <c r="G47" s="4">
        <v>438.84444444444449</v>
      </c>
      <c r="H47" s="4">
        <v>354.77777777777783</v>
      </c>
      <c r="I47" s="4">
        <v>347.00000000000006</v>
      </c>
      <c r="J47" s="4">
        <v>374.6444444444445</v>
      </c>
      <c r="K47" s="4">
        <v>297.40000000000003</v>
      </c>
      <c r="L47" s="4">
        <v>906.45454545454538</v>
      </c>
      <c r="M47" s="4">
        <v>365.28888888888889</v>
      </c>
      <c r="N47" s="4">
        <v>59.866666666666674</v>
      </c>
      <c r="O47" s="4">
        <v>585.53333333333342</v>
      </c>
      <c r="P47" s="4">
        <v>221.46666666666667</v>
      </c>
      <c r="Q47" s="4">
        <v>605.82222222222231</v>
      </c>
      <c r="R47" s="4">
        <v>372.04444444444448</v>
      </c>
      <c r="S47" s="4">
        <v>658.11111111111109</v>
      </c>
      <c r="T47" s="4">
        <v>341.84444444444449</v>
      </c>
      <c r="U47" s="4">
        <v>142.72499999999999</v>
      </c>
      <c r="V47" s="4">
        <v>574.53333333333342</v>
      </c>
    </row>
    <row r="48" spans="1:22" x14ac:dyDescent="0.25">
      <c r="A48">
        <v>23.5</v>
      </c>
      <c r="B48" s="4">
        <v>241.60000000000002</v>
      </c>
      <c r="C48" s="4">
        <v>634.4</v>
      </c>
      <c r="D48" s="4">
        <v>291.71111111111117</v>
      </c>
      <c r="E48" s="4">
        <v>212.28888888888892</v>
      </c>
      <c r="F48" s="4">
        <v>402.00000000000006</v>
      </c>
      <c r="G48" s="4">
        <v>442.02222222222224</v>
      </c>
      <c r="H48" s="4">
        <v>357.40000000000009</v>
      </c>
      <c r="I48" s="4">
        <v>349.77777777777783</v>
      </c>
      <c r="J48" s="4">
        <v>376.22222222222229</v>
      </c>
      <c r="K48" s="4">
        <v>300.04444444444448</v>
      </c>
      <c r="L48" s="4">
        <v>920.30909090909086</v>
      </c>
      <c r="M48" s="4">
        <v>367.8</v>
      </c>
      <c r="N48" s="4">
        <v>60.400000000000006</v>
      </c>
      <c r="O48" s="4">
        <v>591.06666666666672</v>
      </c>
      <c r="P48" s="4">
        <v>223.4666666666667</v>
      </c>
      <c r="Q48" s="4">
        <v>609.93333333333351</v>
      </c>
      <c r="R48" s="4">
        <v>375.24444444444453</v>
      </c>
      <c r="S48" s="4">
        <v>664.2</v>
      </c>
      <c r="T48" s="4">
        <v>347.40000000000003</v>
      </c>
      <c r="U48" s="4">
        <v>144.64999999999998</v>
      </c>
      <c r="V48" s="4">
        <v>582.82222222222219</v>
      </c>
    </row>
    <row r="49" spans="1:22" x14ac:dyDescent="0.25">
      <c r="A49">
        <v>24</v>
      </c>
      <c r="B49" s="4">
        <v>243.04444444444448</v>
      </c>
      <c r="C49" s="4">
        <v>656.39999999999986</v>
      </c>
      <c r="D49" s="4">
        <v>294.51111111111112</v>
      </c>
      <c r="E49" s="4">
        <v>213.22222222222226</v>
      </c>
      <c r="F49" s="4">
        <v>404.86666666666667</v>
      </c>
      <c r="G49" s="4">
        <v>445.15555555555557</v>
      </c>
      <c r="H49" s="4">
        <v>360.02222222222224</v>
      </c>
      <c r="I49" s="4">
        <v>352.53333333333336</v>
      </c>
      <c r="J49" s="4">
        <v>377.8</v>
      </c>
      <c r="K49" s="4">
        <v>302.64444444444445</v>
      </c>
      <c r="L49" s="4">
        <v>934.16363636363621</v>
      </c>
      <c r="M49" s="4">
        <v>370.33333333333337</v>
      </c>
      <c r="N49" s="4">
        <v>60.911111111111119</v>
      </c>
      <c r="O49" s="4">
        <v>596.60000000000014</v>
      </c>
      <c r="P49" s="4">
        <v>225.40000000000003</v>
      </c>
      <c r="Q49" s="4">
        <v>613.97777777777787</v>
      </c>
      <c r="R49" s="4">
        <v>378.40000000000003</v>
      </c>
      <c r="S49" s="4">
        <v>670.31111111111113</v>
      </c>
      <c r="T49" s="4">
        <v>352.97777777777782</v>
      </c>
      <c r="U49" s="4">
        <v>146.57499999999999</v>
      </c>
      <c r="V49" s="4">
        <v>591.1111111111112</v>
      </c>
    </row>
    <row r="50" spans="1:22" x14ac:dyDescent="0.25">
      <c r="A50">
        <v>24.5</v>
      </c>
      <c r="B50" s="4">
        <v>244.48888888888891</v>
      </c>
      <c r="C50" s="4">
        <v>658.61818181818182</v>
      </c>
      <c r="D50" s="4">
        <v>297.28888888888895</v>
      </c>
      <c r="E50" s="4">
        <v>214.11111111111111</v>
      </c>
      <c r="F50" s="4">
        <v>407.68888888888893</v>
      </c>
      <c r="G50" s="4">
        <v>448.33333333333337</v>
      </c>
      <c r="H50" s="4">
        <v>362.66666666666669</v>
      </c>
      <c r="I50" s="4">
        <v>355.28888888888889</v>
      </c>
      <c r="J50" s="4">
        <v>379.37777777777779</v>
      </c>
      <c r="K50" s="4">
        <v>305.28888888888889</v>
      </c>
      <c r="L50" s="4">
        <v>947.96363636363628</v>
      </c>
      <c r="M50" s="4">
        <v>372.84444444444449</v>
      </c>
      <c r="N50" s="4">
        <v>61.466666666666676</v>
      </c>
      <c r="O50" s="4">
        <v>602.13333333333333</v>
      </c>
      <c r="P50" s="4">
        <v>227.4</v>
      </c>
      <c r="Q50" s="4">
        <v>618.04444444444448</v>
      </c>
      <c r="R50" s="4">
        <v>381.57777777777784</v>
      </c>
      <c r="S50" s="4">
        <v>676.37777777777785</v>
      </c>
      <c r="T50" s="4">
        <v>358.51111111111118</v>
      </c>
      <c r="U50" s="4">
        <v>148.47499999999999</v>
      </c>
      <c r="V50" s="4">
        <v>599.37777777777785</v>
      </c>
    </row>
    <row r="51" spans="1:22" x14ac:dyDescent="0.25">
      <c r="A51">
        <v>25</v>
      </c>
      <c r="B51" s="4">
        <v>245.93333333333337</v>
      </c>
      <c r="C51" s="4">
        <v>659.10909090909081</v>
      </c>
      <c r="D51" s="4">
        <v>300.04444444444448</v>
      </c>
      <c r="E51" s="4">
        <v>215.06666666666669</v>
      </c>
      <c r="F51" s="4">
        <v>410.51111111111112</v>
      </c>
      <c r="G51" s="4">
        <v>451.48888888888888</v>
      </c>
      <c r="H51" s="4">
        <v>365.31111111111113</v>
      </c>
      <c r="I51" s="4">
        <v>358.06666666666672</v>
      </c>
      <c r="J51" s="4">
        <v>380.95555555555563</v>
      </c>
      <c r="K51" s="4">
        <v>307.93333333333334</v>
      </c>
      <c r="L51" s="4">
        <v>975.69090909090903</v>
      </c>
      <c r="M51" s="4">
        <v>375.37777777777779</v>
      </c>
      <c r="N51" s="4">
        <v>61.977777777777789</v>
      </c>
      <c r="O51" s="4">
        <v>607.6444444444445</v>
      </c>
      <c r="P51" s="4">
        <v>229.37777777777779</v>
      </c>
      <c r="Q51" s="4">
        <v>622.13333333333333</v>
      </c>
      <c r="R51" s="4">
        <v>384.73333333333335</v>
      </c>
      <c r="S51" s="4">
        <v>682.46666666666681</v>
      </c>
      <c r="T51" s="4">
        <v>364.04444444444448</v>
      </c>
      <c r="U51" s="4">
        <v>150.39999999999998</v>
      </c>
      <c r="V51" s="4">
        <v>607.68888888888887</v>
      </c>
    </row>
    <row r="52" spans="1:22" x14ac:dyDescent="0.25">
      <c r="A52">
        <v>25.5</v>
      </c>
      <c r="B52" s="4">
        <v>247.37777777777779</v>
      </c>
      <c r="C52" s="4">
        <v>659.36363636363626</v>
      </c>
      <c r="D52" s="4">
        <v>302.77777777777783</v>
      </c>
      <c r="E52" s="4">
        <v>215.97777777777779</v>
      </c>
      <c r="F52" s="4">
        <v>413.33333333333337</v>
      </c>
      <c r="G52" s="4">
        <v>454.62222222222232</v>
      </c>
      <c r="H52" s="4">
        <v>367.93333333333334</v>
      </c>
      <c r="I52" s="4">
        <v>360.84444444444449</v>
      </c>
      <c r="J52" s="4">
        <v>382.53333333333336</v>
      </c>
      <c r="K52" s="4">
        <v>310.5555555555556</v>
      </c>
      <c r="L52" s="4">
        <v>989.4727272727273</v>
      </c>
      <c r="M52" s="4">
        <v>377.91111111111115</v>
      </c>
      <c r="N52" s="4">
        <v>62.488888888888894</v>
      </c>
      <c r="O52" s="4">
        <v>613.17777777777781</v>
      </c>
      <c r="P52" s="4">
        <v>231.35555555555558</v>
      </c>
      <c r="Q52" s="4">
        <v>626.20000000000016</v>
      </c>
      <c r="R52" s="4">
        <v>387.91111111111115</v>
      </c>
      <c r="S52" s="4">
        <v>688.51111111111118</v>
      </c>
      <c r="T52" s="4">
        <v>369.6444444444445</v>
      </c>
      <c r="U52" s="4">
        <v>152.32499999999999</v>
      </c>
      <c r="V52" s="4">
        <v>615.97777777777787</v>
      </c>
    </row>
    <row r="53" spans="1:22" x14ac:dyDescent="0.25">
      <c r="A53">
        <v>26</v>
      </c>
      <c r="B53" s="4">
        <v>248.82222222222225</v>
      </c>
      <c r="C53" s="4">
        <v>659.61818181818182</v>
      </c>
      <c r="D53" s="4">
        <v>305.5555555555556</v>
      </c>
      <c r="E53" s="4">
        <v>216.93333333333337</v>
      </c>
      <c r="F53" s="4">
        <v>416.17777777777781</v>
      </c>
      <c r="G53" s="4">
        <v>457.82222222222231</v>
      </c>
      <c r="H53" s="4">
        <v>370.53333333333342</v>
      </c>
      <c r="I53" s="4">
        <v>363.6</v>
      </c>
      <c r="J53" s="4">
        <v>384.11111111111114</v>
      </c>
      <c r="K53" s="4">
        <v>313.17777777777781</v>
      </c>
      <c r="L53" s="4">
        <v>1003.2909090909089</v>
      </c>
      <c r="M53" s="4">
        <v>380.44444444444446</v>
      </c>
      <c r="N53" s="4">
        <v>63.022222222222226</v>
      </c>
      <c r="O53" s="4">
        <v>618.68888888888898</v>
      </c>
      <c r="P53" s="4">
        <v>233.31111111111113</v>
      </c>
      <c r="Q53" s="4">
        <v>630.26666666666677</v>
      </c>
      <c r="R53" s="4">
        <v>391.06666666666666</v>
      </c>
      <c r="S53" s="4">
        <v>694.6</v>
      </c>
      <c r="T53" s="4">
        <v>375.15555555555557</v>
      </c>
      <c r="U53" s="4">
        <v>154.25</v>
      </c>
      <c r="V53" s="4">
        <v>624.26666666666677</v>
      </c>
    </row>
    <row r="54" spans="1:22" x14ac:dyDescent="0.25">
      <c r="A54">
        <v>26.5</v>
      </c>
      <c r="B54" s="4">
        <v>250.28888888888889</v>
      </c>
      <c r="C54" s="4">
        <v>663.8</v>
      </c>
      <c r="D54" s="4">
        <v>308.33333333333337</v>
      </c>
      <c r="E54" s="4">
        <v>217.84444444444446</v>
      </c>
      <c r="F54" s="4">
        <v>419.0222222222223</v>
      </c>
      <c r="G54" s="4">
        <v>460.95555555555563</v>
      </c>
      <c r="H54" s="4">
        <v>373.20000000000005</v>
      </c>
      <c r="I54" s="4">
        <v>366.35555555555561</v>
      </c>
      <c r="J54" s="4">
        <v>385.71111111111111</v>
      </c>
      <c r="K54" s="4">
        <v>315.82222222222225</v>
      </c>
      <c r="L54" s="4">
        <v>1017.2181818181817</v>
      </c>
      <c r="M54" s="4">
        <v>382.95555555555563</v>
      </c>
      <c r="N54" s="4">
        <v>63.555555555555564</v>
      </c>
      <c r="O54" s="4">
        <v>624.22222222222229</v>
      </c>
      <c r="P54" s="4">
        <v>235.28888888888889</v>
      </c>
      <c r="Q54" s="4">
        <v>634.35555555555561</v>
      </c>
      <c r="R54" s="4">
        <v>394.22222222222229</v>
      </c>
      <c r="S54" s="4">
        <v>700.68888888888898</v>
      </c>
      <c r="T54" s="4">
        <v>380.71111111111111</v>
      </c>
      <c r="U54" s="4">
        <v>156.19999999999999</v>
      </c>
      <c r="V54" s="4">
        <v>632.55555555555554</v>
      </c>
    </row>
    <row r="55" spans="1:22" x14ac:dyDescent="0.25">
      <c r="A55">
        <v>27</v>
      </c>
      <c r="B55" s="4">
        <v>251.73333333333335</v>
      </c>
      <c r="C55" s="4">
        <v>664.23636363636354</v>
      </c>
      <c r="D55" s="4">
        <v>311.08888888888896</v>
      </c>
      <c r="E55" s="4">
        <v>218.7777777777778</v>
      </c>
      <c r="F55" s="4">
        <v>421.84444444444449</v>
      </c>
      <c r="G55" s="4">
        <v>464.11111111111114</v>
      </c>
      <c r="H55" s="4">
        <v>375.82222222222225</v>
      </c>
      <c r="I55" s="4">
        <v>369.11111111111114</v>
      </c>
      <c r="J55" s="4">
        <v>387.28888888888895</v>
      </c>
      <c r="K55" s="4">
        <v>318.44444444444451</v>
      </c>
      <c r="L55" s="4">
        <v>1031.1454545454544</v>
      </c>
      <c r="M55" s="4">
        <v>385.51111111111112</v>
      </c>
      <c r="N55" s="4">
        <v>64.066666666666663</v>
      </c>
      <c r="O55" s="4">
        <v>629.73333333333335</v>
      </c>
      <c r="P55" s="4">
        <v>237.26666666666668</v>
      </c>
      <c r="Q55" s="4">
        <v>638.42222222222233</v>
      </c>
      <c r="R55" s="4">
        <v>397.42222222222227</v>
      </c>
      <c r="S55" s="4">
        <v>706.7555555555557</v>
      </c>
      <c r="T55" s="4">
        <v>386.28888888888895</v>
      </c>
      <c r="U55" s="4">
        <v>158.125</v>
      </c>
      <c r="V55" s="4">
        <v>640.84444444444455</v>
      </c>
    </row>
    <row r="56" spans="1:22" x14ac:dyDescent="0.25">
      <c r="A56">
        <v>27.5</v>
      </c>
      <c r="B56" s="4">
        <v>253.20000000000002</v>
      </c>
      <c r="C56" s="4">
        <v>665.69090909090903</v>
      </c>
      <c r="D56" s="4">
        <v>313.84444444444443</v>
      </c>
      <c r="E56" s="4">
        <v>219.71111111111114</v>
      </c>
      <c r="F56" s="4">
        <v>424.66666666666669</v>
      </c>
      <c r="G56" s="4">
        <v>467.28888888888895</v>
      </c>
      <c r="H56" s="4">
        <v>378.44444444444451</v>
      </c>
      <c r="I56" s="4">
        <v>371.88888888888891</v>
      </c>
      <c r="J56" s="4">
        <v>388.84444444444443</v>
      </c>
      <c r="K56" s="4">
        <v>321.08888888888896</v>
      </c>
      <c r="L56" s="4">
        <v>1044.6363636363635</v>
      </c>
      <c r="M56" s="4">
        <v>388.0222222222223</v>
      </c>
      <c r="N56" s="4">
        <v>64.600000000000009</v>
      </c>
      <c r="O56" s="4">
        <v>635.26666666666677</v>
      </c>
      <c r="P56" s="4">
        <v>239.24444444444447</v>
      </c>
      <c r="Q56" s="4">
        <v>642.51111111111118</v>
      </c>
      <c r="R56" s="4">
        <v>400.57777777777778</v>
      </c>
      <c r="S56" s="4">
        <v>712.86666666666679</v>
      </c>
      <c r="T56" s="4">
        <v>391.82222222222225</v>
      </c>
      <c r="U56" s="4">
        <v>160.04999999999998</v>
      </c>
      <c r="V56" s="4">
        <v>649.13333333333344</v>
      </c>
    </row>
    <row r="57" spans="1:22" x14ac:dyDescent="0.25">
      <c r="A57">
        <v>28</v>
      </c>
      <c r="B57" s="4">
        <v>254.62222222222223</v>
      </c>
      <c r="C57" s="4">
        <v>694.78181818181815</v>
      </c>
      <c r="D57" s="4">
        <v>316.60000000000002</v>
      </c>
      <c r="E57" s="4">
        <v>220.64444444444447</v>
      </c>
      <c r="F57" s="4">
        <v>427.51111111111112</v>
      </c>
      <c r="G57" s="4">
        <v>470.42222222222227</v>
      </c>
      <c r="H57" s="4">
        <v>381.08888888888896</v>
      </c>
      <c r="I57" s="4">
        <v>374.6444444444445</v>
      </c>
      <c r="J57" s="4">
        <v>390.42222222222227</v>
      </c>
      <c r="K57" s="4">
        <v>323.71111111111111</v>
      </c>
      <c r="L57" s="4">
        <v>1058.6363636363635</v>
      </c>
      <c r="M57" s="4">
        <v>390.57777777777778</v>
      </c>
      <c r="N57" s="4">
        <v>65.13333333333334</v>
      </c>
      <c r="O57" s="4">
        <v>640.77777777777794</v>
      </c>
      <c r="P57" s="4">
        <v>241.20000000000005</v>
      </c>
      <c r="Q57" s="4">
        <v>646.60000000000014</v>
      </c>
      <c r="R57" s="4">
        <v>403.73333333333341</v>
      </c>
      <c r="S57" s="4">
        <v>718.95555555555552</v>
      </c>
      <c r="T57" s="4">
        <v>397.37777777777779</v>
      </c>
      <c r="U57" s="4">
        <v>161.97499999999999</v>
      </c>
      <c r="V57" s="4">
        <v>657.42222222222222</v>
      </c>
    </row>
    <row r="58" spans="1:22" x14ac:dyDescent="0.25">
      <c r="A58">
        <v>28.5</v>
      </c>
      <c r="B58" s="4">
        <v>256.0888888888889</v>
      </c>
      <c r="C58" s="4">
        <v>697.70909090909083</v>
      </c>
      <c r="D58" s="4">
        <v>319.37777777777779</v>
      </c>
      <c r="E58" s="4">
        <v>221.57777777777778</v>
      </c>
      <c r="F58" s="4">
        <v>430.33333333333337</v>
      </c>
      <c r="G58" s="4">
        <v>473.60000000000008</v>
      </c>
      <c r="H58" s="4">
        <v>383.71111111111111</v>
      </c>
      <c r="I58" s="4">
        <v>377.40000000000009</v>
      </c>
      <c r="J58" s="4">
        <v>392.00000000000006</v>
      </c>
      <c r="K58" s="4">
        <v>326.33333333333337</v>
      </c>
      <c r="L58" s="4">
        <v>1072.5454545454545</v>
      </c>
      <c r="M58" s="4">
        <v>393.06666666666672</v>
      </c>
      <c r="N58" s="4">
        <v>65.644444444444446</v>
      </c>
      <c r="O58" s="4">
        <v>646.31111111111113</v>
      </c>
      <c r="P58" s="4">
        <v>243.20000000000002</v>
      </c>
      <c r="Q58" s="4">
        <v>650.6444444444445</v>
      </c>
      <c r="R58" s="4">
        <v>406.91111111111115</v>
      </c>
      <c r="S58" s="4">
        <v>725.02222222222224</v>
      </c>
      <c r="T58" s="4">
        <v>402.95555555555563</v>
      </c>
      <c r="U58" s="4">
        <v>163.9</v>
      </c>
      <c r="V58" s="4">
        <v>665.71111111111111</v>
      </c>
    </row>
    <row r="59" spans="1:22" x14ac:dyDescent="0.25">
      <c r="A59">
        <v>29</v>
      </c>
      <c r="B59" s="4">
        <v>257.51111111111112</v>
      </c>
      <c r="C59" s="4">
        <v>698.78181818181815</v>
      </c>
      <c r="D59" s="4">
        <v>322.13333333333338</v>
      </c>
      <c r="E59" s="4">
        <v>222.48888888888891</v>
      </c>
      <c r="F59" s="4">
        <v>433.17777777777786</v>
      </c>
      <c r="G59" s="4">
        <v>476.75555555555559</v>
      </c>
      <c r="H59" s="4">
        <v>386.33333333333337</v>
      </c>
      <c r="I59" s="4">
        <v>380.15555555555557</v>
      </c>
      <c r="J59" s="4">
        <v>393.6</v>
      </c>
      <c r="K59" s="4">
        <v>328.97777777777782</v>
      </c>
      <c r="L59" s="4">
        <v>1086.3636363636363</v>
      </c>
      <c r="M59" s="4">
        <v>395.60000000000008</v>
      </c>
      <c r="N59" s="4">
        <v>66.2</v>
      </c>
      <c r="O59" s="4">
        <v>651.82222222222231</v>
      </c>
      <c r="P59" s="4">
        <v>245.15555555555557</v>
      </c>
      <c r="Q59" s="4">
        <v>654.73333333333335</v>
      </c>
      <c r="R59" s="4">
        <v>410.06666666666672</v>
      </c>
      <c r="S59" s="4">
        <v>731.1111111111112</v>
      </c>
      <c r="T59" s="4">
        <v>408.48888888888894</v>
      </c>
      <c r="U59" s="4">
        <v>165.79999999999998</v>
      </c>
      <c r="V59" s="4">
        <v>674.00000000000011</v>
      </c>
    </row>
    <row r="60" spans="1:22" x14ac:dyDescent="0.25">
      <c r="A60">
        <v>29.5</v>
      </c>
      <c r="B60" s="4">
        <v>258.95555555555558</v>
      </c>
      <c r="C60" s="4">
        <v>720.18181818181813</v>
      </c>
      <c r="D60" s="4">
        <v>324.91111111111115</v>
      </c>
      <c r="E60" s="4">
        <v>223.42222222222225</v>
      </c>
      <c r="F60" s="4">
        <v>436</v>
      </c>
      <c r="G60" s="4">
        <v>479.88888888888891</v>
      </c>
      <c r="H60" s="4">
        <v>389.00000000000006</v>
      </c>
      <c r="I60" s="4">
        <v>382.95555555555563</v>
      </c>
      <c r="J60" s="4">
        <v>395.17777777777786</v>
      </c>
      <c r="K60" s="4">
        <v>331.62222222222221</v>
      </c>
      <c r="L60" s="4">
        <v>1100.1818181818182</v>
      </c>
      <c r="M60" s="4">
        <v>398.13333333333338</v>
      </c>
      <c r="N60" s="4">
        <v>66.733333333333348</v>
      </c>
      <c r="O60" s="4">
        <v>657.35555555555561</v>
      </c>
      <c r="P60" s="4">
        <v>247.15555555555557</v>
      </c>
      <c r="Q60" s="4">
        <v>658.80000000000007</v>
      </c>
      <c r="R60" s="4">
        <v>413.22222222222223</v>
      </c>
      <c r="S60" s="4">
        <v>737.2</v>
      </c>
      <c r="T60" s="4">
        <v>414.04444444444448</v>
      </c>
      <c r="U60" s="4">
        <v>167.72499999999999</v>
      </c>
      <c r="V60" s="4">
        <v>682.28888888888889</v>
      </c>
    </row>
    <row r="61" spans="1:22" x14ac:dyDescent="0.25">
      <c r="A61">
        <v>30</v>
      </c>
      <c r="B61" s="4">
        <v>260.42222222222222</v>
      </c>
      <c r="C61" s="4">
        <v>722.56363636363631</v>
      </c>
      <c r="D61" s="4">
        <v>327.66666666666669</v>
      </c>
      <c r="E61" s="4">
        <v>224.33333333333337</v>
      </c>
      <c r="F61" s="4">
        <v>438.84444444444449</v>
      </c>
      <c r="G61" s="4">
        <v>483.06666666666672</v>
      </c>
      <c r="H61" s="4">
        <v>391.6</v>
      </c>
      <c r="I61" s="4">
        <v>385.71111111111111</v>
      </c>
      <c r="J61" s="4">
        <v>396.75555555555559</v>
      </c>
      <c r="K61" s="4">
        <v>334.22222222222229</v>
      </c>
      <c r="L61" s="4">
        <v>1127.8545454545454</v>
      </c>
      <c r="M61" s="4">
        <v>400.66666666666674</v>
      </c>
      <c r="N61" s="4">
        <v>67.244444444444454</v>
      </c>
      <c r="O61" s="4">
        <v>662.88888888888903</v>
      </c>
      <c r="P61" s="4">
        <v>249.08888888888893</v>
      </c>
      <c r="Q61" s="4">
        <v>662.86666666666679</v>
      </c>
      <c r="R61" s="4">
        <v>416.40000000000003</v>
      </c>
      <c r="S61" s="4">
        <v>743.26666666666677</v>
      </c>
      <c r="T61" s="4">
        <v>419.62222222222232</v>
      </c>
      <c r="U61" s="4">
        <v>169.64999999999998</v>
      </c>
      <c r="V61" s="4">
        <v>690.6</v>
      </c>
    </row>
    <row r="62" spans="1:22" x14ac:dyDescent="0.25">
      <c r="A62">
        <v>30.5</v>
      </c>
      <c r="B62" s="4">
        <v>261.84444444444449</v>
      </c>
      <c r="C62" s="4">
        <v>722.81818181818176</v>
      </c>
      <c r="D62" s="4">
        <v>330.42222222222227</v>
      </c>
      <c r="E62" s="4">
        <v>225.26666666666671</v>
      </c>
      <c r="F62" s="4">
        <v>441.66666666666669</v>
      </c>
      <c r="G62" s="4">
        <v>486.22222222222229</v>
      </c>
      <c r="H62" s="4">
        <v>394.22222222222229</v>
      </c>
      <c r="I62" s="4">
        <v>388.4666666666667</v>
      </c>
      <c r="J62" s="4">
        <v>398.31111111111119</v>
      </c>
      <c r="K62" s="4">
        <v>336.86666666666673</v>
      </c>
      <c r="L62" s="4">
        <v>1141.7090909090909</v>
      </c>
      <c r="M62" s="4">
        <v>403.22222222222223</v>
      </c>
      <c r="N62" s="4">
        <v>67.777777777777786</v>
      </c>
      <c r="O62" s="4">
        <v>668.42222222222233</v>
      </c>
      <c r="P62" s="4">
        <v>251.0888888888889</v>
      </c>
      <c r="Q62" s="4">
        <v>666.95555555555563</v>
      </c>
      <c r="R62" s="4">
        <v>419.5555555555556</v>
      </c>
      <c r="S62" s="4">
        <v>749.33333333333337</v>
      </c>
      <c r="T62" s="4">
        <v>425.15555555555557</v>
      </c>
      <c r="U62" s="4">
        <v>171.55</v>
      </c>
      <c r="V62" s="4">
        <v>698.86666666666679</v>
      </c>
    </row>
    <row r="63" spans="1:22" x14ac:dyDescent="0.25">
      <c r="A63">
        <v>31</v>
      </c>
      <c r="B63" s="4">
        <v>263.31111111111113</v>
      </c>
      <c r="C63" s="4">
        <v>723.07272727272721</v>
      </c>
      <c r="D63" s="4">
        <v>333.20000000000005</v>
      </c>
      <c r="E63" s="4">
        <v>226.20000000000005</v>
      </c>
      <c r="F63" s="4">
        <v>444.51111111111118</v>
      </c>
      <c r="G63" s="4">
        <v>489.40000000000003</v>
      </c>
      <c r="H63" s="4">
        <v>396.88888888888891</v>
      </c>
      <c r="I63" s="4">
        <v>391.22222222222229</v>
      </c>
      <c r="J63" s="4">
        <v>399.88888888888891</v>
      </c>
      <c r="K63" s="4">
        <v>339.51111111111112</v>
      </c>
      <c r="L63" s="4">
        <v>1155.4363636363635</v>
      </c>
      <c r="M63" s="4">
        <v>405.73333333333341</v>
      </c>
      <c r="N63" s="4">
        <v>68.311111111111117</v>
      </c>
      <c r="O63" s="4">
        <v>673.93333333333339</v>
      </c>
      <c r="P63" s="4">
        <v>253.04444444444448</v>
      </c>
      <c r="Q63" s="4">
        <v>671.02222222222224</v>
      </c>
      <c r="R63" s="4">
        <v>422.75555555555565</v>
      </c>
      <c r="S63" s="4">
        <v>755.44444444444446</v>
      </c>
      <c r="T63" s="4">
        <v>430.71111111111117</v>
      </c>
      <c r="U63" s="4">
        <v>173.5</v>
      </c>
      <c r="V63" s="4">
        <v>707.15555555555568</v>
      </c>
    </row>
    <row r="64" spans="1:22" x14ac:dyDescent="0.25">
      <c r="A64">
        <v>31.5</v>
      </c>
      <c r="B64" s="4">
        <v>264.73333333333335</v>
      </c>
      <c r="C64" s="4">
        <v>723.32727272727266</v>
      </c>
      <c r="D64" s="4">
        <v>335.95555555555558</v>
      </c>
      <c r="E64" s="4">
        <v>227.13333333333335</v>
      </c>
      <c r="F64" s="4">
        <v>447.33333333333343</v>
      </c>
      <c r="G64" s="4">
        <v>492.53333333333336</v>
      </c>
      <c r="H64" s="4">
        <v>399.51111111111118</v>
      </c>
      <c r="I64" s="4">
        <v>394.00000000000006</v>
      </c>
      <c r="J64" s="4">
        <v>401.48888888888888</v>
      </c>
      <c r="K64" s="4">
        <v>342.13333333333338</v>
      </c>
      <c r="L64" s="4">
        <v>1169.3454545454545</v>
      </c>
      <c r="M64" s="4">
        <v>408.24444444444453</v>
      </c>
      <c r="N64" s="4">
        <v>68.822222222222223</v>
      </c>
      <c r="O64" s="4">
        <v>679.4666666666667</v>
      </c>
      <c r="P64" s="4">
        <v>255.04444444444445</v>
      </c>
      <c r="Q64" s="4">
        <v>675.1111111111112</v>
      </c>
      <c r="R64" s="4">
        <v>425.91111111111115</v>
      </c>
      <c r="S64" s="4">
        <v>761.51111111111118</v>
      </c>
      <c r="T64" s="4">
        <v>436.28888888888895</v>
      </c>
      <c r="U64" s="4">
        <v>175.39999999999998</v>
      </c>
      <c r="V64" s="4">
        <v>715.4666666666667</v>
      </c>
    </row>
    <row r="65" spans="1:22" x14ac:dyDescent="0.25">
      <c r="A65">
        <v>32</v>
      </c>
      <c r="B65" s="4">
        <v>266.20000000000005</v>
      </c>
      <c r="C65" s="4">
        <v>725.18181818181813</v>
      </c>
      <c r="D65" s="4">
        <v>338.73333333333341</v>
      </c>
      <c r="E65" s="4">
        <v>228.06666666666669</v>
      </c>
      <c r="F65" s="4">
        <v>450.17777777777786</v>
      </c>
      <c r="G65" s="4">
        <v>495.68888888888893</v>
      </c>
      <c r="H65" s="4">
        <v>402.11111111111114</v>
      </c>
      <c r="I65" s="4">
        <v>396.75555555555559</v>
      </c>
      <c r="J65" s="4">
        <v>403.06666666666672</v>
      </c>
      <c r="K65" s="4">
        <v>344.77777777777783</v>
      </c>
      <c r="L65" s="4">
        <v>1183.0545454545452</v>
      </c>
      <c r="M65" s="4">
        <v>410.77777777777783</v>
      </c>
      <c r="N65" s="4">
        <v>69.355555555555569</v>
      </c>
      <c r="O65" s="4">
        <v>684.97777777777787</v>
      </c>
      <c r="P65" s="4">
        <v>257.00000000000006</v>
      </c>
      <c r="Q65" s="4">
        <v>679.17777777777781</v>
      </c>
      <c r="R65" s="4">
        <v>429.08888888888896</v>
      </c>
      <c r="S65" s="4">
        <v>767.60000000000014</v>
      </c>
      <c r="T65" s="4">
        <v>441.82222222222225</v>
      </c>
      <c r="U65" s="4">
        <v>177.35</v>
      </c>
      <c r="V65" s="4">
        <v>723.75555555555559</v>
      </c>
    </row>
    <row r="66" spans="1:22" x14ac:dyDescent="0.25">
      <c r="A66">
        <v>32.5</v>
      </c>
      <c r="B66" s="4">
        <v>267.66666666666669</v>
      </c>
      <c r="C66" s="4">
        <v>762.27272727272725</v>
      </c>
      <c r="D66" s="4">
        <v>341.4666666666667</v>
      </c>
      <c r="E66" s="4">
        <v>228.97777777777782</v>
      </c>
      <c r="F66" s="4">
        <v>453.00000000000006</v>
      </c>
      <c r="G66" s="4">
        <v>498.86666666666673</v>
      </c>
      <c r="H66" s="4">
        <v>404.77777777777783</v>
      </c>
      <c r="I66" s="4">
        <v>399.51111111111118</v>
      </c>
      <c r="J66" s="4">
        <v>404.6444444444445</v>
      </c>
      <c r="K66" s="4">
        <v>347.40000000000003</v>
      </c>
      <c r="L66" s="4">
        <v>1196.9818181818182</v>
      </c>
      <c r="M66" s="4">
        <v>413.28888888888889</v>
      </c>
      <c r="N66" s="4">
        <v>69.866666666666674</v>
      </c>
      <c r="O66" s="4">
        <v>690.51111111111118</v>
      </c>
      <c r="P66" s="4">
        <v>258.95555555555558</v>
      </c>
      <c r="Q66" s="4">
        <v>683.24444444444441</v>
      </c>
      <c r="R66" s="4">
        <v>432.24444444444447</v>
      </c>
      <c r="S66" s="4">
        <v>773.68888888888898</v>
      </c>
      <c r="T66" s="4">
        <v>447.37777777777779</v>
      </c>
      <c r="U66" s="4">
        <v>179.27499999999998</v>
      </c>
      <c r="V66" s="4">
        <v>732.02222222222235</v>
      </c>
    </row>
    <row r="67" spans="1:22" x14ac:dyDescent="0.25">
      <c r="A67">
        <v>33</v>
      </c>
      <c r="B67" s="4">
        <v>269.11111111111114</v>
      </c>
      <c r="C67" s="4">
        <v>765.9818181818182</v>
      </c>
      <c r="D67" s="4">
        <v>344.24444444444447</v>
      </c>
      <c r="E67" s="4">
        <v>229.91111111111113</v>
      </c>
      <c r="F67" s="4">
        <v>455.82222222222225</v>
      </c>
      <c r="G67" s="4">
        <v>502.00000000000006</v>
      </c>
      <c r="H67" s="4">
        <v>407.40000000000009</v>
      </c>
      <c r="I67" s="4">
        <v>402.26666666666671</v>
      </c>
      <c r="J67" s="4">
        <v>406.22222222222229</v>
      </c>
      <c r="K67" s="4">
        <v>350.02222222222224</v>
      </c>
      <c r="L67" s="4">
        <v>1210.7818181818179</v>
      </c>
      <c r="M67" s="4">
        <v>415.84444444444449</v>
      </c>
      <c r="N67" s="4">
        <v>70.400000000000006</v>
      </c>
      <c r="O67" s="4">
        <v>696.02222222222224</v>
      </c>
      <c r="P67" s="4">
        <v>260.95555555555558</v>
      </c>
      <c r="Q67" s="4">
        <v>687.31111111111125</v>
      </c>
      <c r="R67" s="4">
        <v>435.42222222222227</v>
      </c>
      <c r="S67" s="4">
        <v>779.75555555555559</v>
      </c>
      <c r="T67" s="4">
        <v>452.95555555555563</v>
      </c>
      <c r="U67" s="4">
        <v>181.2</v>
      </c>
      <c r="V67" s="4">
        <v>740.31111111111113</v>
      </c>
    </row>
    <row r="68" spans="1:22" x14ac:dyDescent="0.25">
      <c r="A68">
        <v>33.5</v>
      </c>
      <c r="B68" s="4">
        <v>270.5555555555556</v>
      </c>
      <c r="C68" s="4">
        <v>766.36363636363626</v>
      </c>
      <c r="D68" s="4">
        <v>347.00000000000006</v>
      </c>
      <c r="E68" s="4">
        <v>230.84444444444446</v>
      </c>
      <c r="F68" s="4">
        <v>458.66666666666674</v>
      </c>
      <c r="G68" s="4">
        <v>505.17777777777786</v>
      </c>
      <c r="H68" s="4">
        <v>410.02222222222224</v>
      </c>
      <c r="I68" s="4">
        <v>405.04444444444448</v>
      </c>
      <c r="J68" s="4">
        <v>407.8</v>
      </c>
      <c r="K68" s="4">
        <v>352.66666666666669</v>
      </c>
      <c r="L68" s="4">
        <v>1224.6363636363635</v>
      </c>
      <c r="M68" s="4">
        <v>418.37777777777785</v>
      </c>
      <c r="N68" s="4">
        <v>70.933333333333337</v>
      </c>
      <c r="O68" s="4">
        <v>701.55555555555554</v>
      </c>
      <c r="P68" s="4">
        <v>262.91111111111115</v>
      </c>
      <c r="Q68" s="4">
        <v>691.40000000000009</v>
      </c>
      <c r="R68" s="4">
        <v>438.57777777777784</v>
      </c>
      <c r="S68" s="4">
        <v>785.84444444444455</v>
      </c>
      <c r="T68" s="4">
        <v>458.48888888888894</v>
      </c>
      <c r="U68" s="4">
        <v>183.125</v>
      </c>
      <c r="V68" s="4">
        <v>748.62222222222226</v>
      </c>
    </row>
    <row r="69" spans="1:22" x14ac:dyDescent="0.25">
      <c r="A69">
        <v>34</v>
      </c>
      <c r="B69" s="4">
        <v>272.00000000000006</v>
      </c>
      <c r="C69" s="4">
        <v>769.83636363636367</v>
      </c>
      <c r="D69" s="4">
        <v>349.77777777777783</v>
      </c>
      <c r="E69" s="4">
        <v>231.7777777777778</v>
      </c>
      <c r="F69" s="4">
        <v>461.51111111111118</v>
      </c>
      <c r="G69" s="4">
        <v>508.33333333333337</v>
      </c>
      <c r="H69" s="4">
        <v>412.68888888888893</v>
      </c>
      <c r="I69" s="4">
        <v>407.8</v>
      </c>
      <c r="J69" s="4">
        <v>409.37777777777779</v>
      </c>
      <c r="K69" s="4">
        <v>355.28888888888889</v>
      </c>
      <c r="L69" s="4">
        <v>1238.4727272727271</v>
      </c>
      <c r="M69" s="4">
        <v>420.88888888888897</v>
      </c>
      <c r="N69" s="4">
        <v>71.444444444444443</v>
      </c>
      <c r="O69" s="4">
        <v>707.06666666666672</v>
      </c>
      <c r="P69" s="4">
        <v>264.88888888888891</v>
      </c>
      <c r="Q69" s="4">
        <v>695.48888888888905</v>
      </c>
      <c r="R69" s="4">
        <v>441.73333333333341</v>
      </c>
      <c r="S69" s="4">
        <v>791.95555555555563</v>
      </c>
      <c r="T69" s="4">
        <v>464.04444444444448</v>
      </c>
      <c r="U69" s="4">
        <v>185.04999999999998</v>
      </c>
      <c r="V69" s="4">
        <v>756.91111111111127</v>
      </c>
    </row>
    <row r="70" spans="1:22" x14ac:dyDescent="0.25">
      <c r="A70">
        <v>34.5</v>
      </c>
      <c r="B70" s="4">
        <v>273.44444444444446</v>
      </c>
      <c r="C70" s="4">
        <v>771.96363636363628</v>
      </c>
      <c r="D70" s="4">
        <v>352.53333333333336</v>
      </c>
      <c r="E70" s="4">
        <v>232.6888888888889</v>
      </c>
      <c r="F70" s="4">
        <v>464.33333333333337</v>
      </c>
      <c r="G70" s="4">
        <v>511.4666666666667</v>
      </c>
      <c r="H70" s="4">
        <v>415.28888888888889</v>
      </c>
      <c r="I70" s="4">
        <v>410.57777777777778</v>
      </c>
      <c r="J70" s="4">
        <v>410.95555555555563</v>
      </c>
      <c r="K70" s="4">
        <v>357.93333333333334</v>
      </c>
      <c r="L70" s="4">
        <v>1266.1090909090908</v>
      </c>
      <c r="M70" s="4">
        <v>423.42222222222227</v>
      </c>
      <c r="N70" s="4">
        <v>71.955555555555563</v>
      </c>
      <c r="O70" s="4">
        <v>712.62222222222226</v>
      </c>
      <c r="P70" s="4">
        <v>266.84444444444449</v>
      </c>
      <c r="Q70" s="4">
        <v>699.53333333333342</v>
      </c>
      <c r="R70" s="4">
        <v>444.93333333333339</v>
      </c>
      <c r="S70" s="4">
        <v>798.02222222222235</v>
      </c>
      <c r="T70" s="4">
        <v>469.62222222222232</v>
      </c>
      <c r="U70" s="4">
        <v>186.97499999999999</v>
      </c>
      <c r="V70" s="4">
        <v>765.17777777777781</v>
      </c>
    </row>
    <row r="71" spans="1:22" x14ac:dyDescent="0.25">
      <c r="A71">
        <v>35</v>
      </c>
      <c r="B71" s="4">
        <v>274.88888888888891</v>
      </c>
      <c r="C71" s="4">
        <v>772.21818181818185</v>
      </c>
      <c r="D71" s="4">
        <v>355.28888888888889</v>
      </c>
      <c r="E71" s="4">
        <v>233.60000000000002</v>
      </c>
      <c r="F71" s="4">
        <v>467.15555555555562</v>
      </c>
      <c r="G71" s="4">
        <v>514.6444444444445</v>
      </c>
      <c r="H71" s="4">
        <v>417.91111111111115</v>
      </c>
      <c r="I71" s="4">
        <v>413.33333333333337</v>
      </c>
      <c r="J71" s="4">
        <v>412.5555555555556</v>
      </c>
      <c r="K71" s="4">
        <v>360.5555555555556</v>
      </c>
      <c r="L71" s="4">
        <v>1279.9818181818182</v>
      </c>
      <c r="M71" s="4">
        <v>425.95555555555563</v>
      </c>
      <c r="N71" s="4">
        <v>72.488888888888894</v>
      </c>
      <c r="O71" s="4">
        <v>718.13333333333344</v>
      </c>
      <c r="P71" s="4">
        <v>268.84444444444449</v>
      </c>
      <c r="Q71" s="4">
        <v>703.6</v>
      </c>
      <c r="R71" s="4">
        <v>448.0888888888889</v>
      </c>
      <c r="S71" s="4">
        <v>804.1111111111112</v>
      </c>
      <c r="T71" s="4">
        <v>475.13333333333338</v>
      </c>
      <c r="U71" s="4">
        <v>188.9</v>
      </c>
      <c r="V71" s="4">
        <v>773.48888888888894</v>
      </c>
    </row>
    <row r="72" spans="1:22" x14ac:dyDescent="0.25">
      <c r="A72">
        <v>35.5</v>
      </c>
      <c r="B72" s="4">
        <v>276.35555555555555</v>
      </c>
      <c r="C72" s="4">
        <v>772.47272727272718</v>
      </c>
      <c r="D72" s="4">
        <v>358.06666666666672</v>
      </c>
      <c r="E72" s="4">
        <v>234.53333333333336</v>
      </c>
      <c r="F72" s="4">
        <v>469.97777777777782</v>
      </c>
      <c r="G72" s="4">
        <v>517.80000000000007</v>
      </c>
      <c r="H72" s="4">
        <v>420.57777777777778</v>
      </c>
      <c r="I72" s="4">
        <v>416.11111111111114</v>
      </c>
      <c r="J72" s="4">
        <v>414.11111111111114</v>
      </c>
      <c r="K72" s="4">
        <v>363.20000000000005</v>
      </c>
      <c r="L72" s="4">
        <v>1293.8727272727272</v>
      </c>
      <c r="M72" s="4">
        <v>428.48888888888894</v>
      </c>
      <c r="N72" s="4">
        <v>73.022222222222226</v>
      </c>
      <c r="O72" s="4">
        <v>723.6444444444445</v>
      </c>
      <c r="P72" s="4">
        <v>270.82222222222225</v>
      </c>
      <c r="Q72" s="4">
        <v>707.68888888888887</v>
      </c>
      <c r="R72" s="4">
        <v>451.24444444444447</v>
      </c>
      <c r="S72" s="4">
        <v>810.2</v>
      </c>
      <c r="T72" s="4">
        <v>480.73333333333341</v>
      </c>
      <c r="U72" s="4">
        <v>190.82499999999999</v>
      </c>
      <c r="V72" s="4">
        <v>781.77777777777783</v>
      </c>
    </row>
    <row r="73" spans="1:22" x14ac:dyDescent="0.25">
      <c r="A73">
        <v>36</v>
      </c>
      <c r="B73" s="4">
        <v>277.77777777777783</v>
      </c>
      <c r="C73" s="4">
        <v>772.72727272727263</v>
      </c>
      <c r="D73" s="4">
        <v>360.84444444444449</v>
      </c>
      <c r="E73" s="4">
        <v>235.46666666666667</v>
      </c>
      <c r="F73" s="4">
        <v>472.84444444444449</v>
      </c>
      <c r="G73" s="4">
        <v>520.97777777777787</v>
      </c>
      <c r="H73" s="4">
        <v>423.17777777777786</v>
      </c>
      <c r="I73" s="4">
        <v>418.86666666666673</v>
      </c>
      <c r="J73" s="4">
        <v>415.68888888888893</v>
      </c>
      <c r="K73" s="4">
        <v>365.82222222222225</v>
      </c>
      <c r="L73" s="4">
        <v>1307.6545454545453</v>
      </c>
      <c r="M73" s="4">
        <v>431</v>
      </c>
      <c r="N73" s="4">
        <v>73.533333333333346</v>
      </c>
      <c r="O73" s="4">
        <v>729.17777777777781</v>
      </c>
      <c r="P73" s="4">
        <v>272.77777777777783</v>
      </c>
      <c r="Q73" s="4">
        <v>711.77777777777783</v>
      </c>
      <c r="R73" s="4">
        <v>454.42222222222227</v>
      </c>
      <c r="S73" s="4">
        <v>816.24444444444453</v>
      </c>
      <c r="T73" s="4">
        <v>486.26666666666671</v>
      </c>
      <c r="U73" s="4">
        <v>192.72499999999999</v>
      </c>
      <c r="V73" s="4">
        <v>790.06666666666672</v>
      </c>
    </row>
    <row r="74" spans="1:22" x14ac:dyDescent="0.25">
      <c r="A74">
        <v>36.5</v>
      </c>
      <c r="B74" s="4">
        <v>279.24444444444447</v>
      </c>
      <c r="C74" s="4">
        <v>772.96363636363628</v>
      </c>
      <c r="D74" s="4">
        <v>363.6</v>
      </c>
      <c r="E74" s="4">
        <v>236.4</v>
      </c>
      <c r="F74" s="4">
        <v>475.64444444444445</v>
      </c>
      <c r="G74" s="4">
        <v>524.13333333333344</v>
      </c>
      <c r="H74" s="4">
        <v>425.82222222222225</v>
      </c>
      <c r="I74" s="4">
        <v>421.62222222222226</v>
      </c>
      <c r="J74" s="4">
        <v>417.28888888888895</v>
      </c>
      <c r="K74" s="4">
        <v>368.44444444444451</v>
      </c>
      <c r="L74" s="4">
        <v>1321.4909090909091</v>
      </c>
      <c r="M74" s="4">
        <v>433.53333333333336</v>
      </c>
      <c r="N74" s="4">
        <v>74.088888888888903</v>
      </c>
      <c r="O74" s="4">
        <v>734.71111111111122</v>
      </c>
      <c r="P74" s="4">
        <v>274.75555555555559</v>
      </c>
      <c r="Q74" s="4">
        <v>715.84444444444455</v>
      </c>
      <c r="R74" s="4">
        <v>457.57777777777784</v>
      </c>
      <c r="S74" s="4">
        <v>822.33333333333348</v>
      </c>
      <c r="T74" s="4">
        <v>491.82222222222225</v>
      </c>
      <c r="U74" s="4">
        <v>194.67500000000001</v>
      </c>
      <c r="V74" s="4">
        <v>798.33333333333337</v>
      </c>
    </row>
    <row r="75" spans="1:22" x14ac:dyDescent="0.25">
      <c r="A75">
        <v>37</v>
      </c>
      <c r="B75" s="4">
        <v>280.66666666666669</v>
      </c>
      <c r="C75" s="4">
        <v>773.21818181818173</v>
      </c>
      <c r="D75" s="4">
        <v>366.35555555555561</v>
      </c>
      <c r="E75" s="4">
        <v>237.33333333333334</v>
      </c>
      <c r="F75" s="4">
        <v>478.48888888888894</v>
      </c>
      <c r="G75" s="4">
        <v>527.26666666666677</v>
      </c>
      <c r="H75" s="4">
        <v>428.4666666666667</v>
      </c>
      <c r="I75" s="4">
        <v>424.37777777777779</v>
      </c>
      <c r="J75" s="4">
        <v>418.86666666666673</v>
      </c>
      <c r="K75" s="4">
        <v>371.08888888888896</v>
      </c>
      <c r="L75" s="4">
        <v>1335.3090909090906</v>
      </c>
      <c r="M75" s="4">
        <v>436.06666666666666</v>
      </c>
      <c r="N75" s="4">
        <v>74.62222222222222</v>
      </c>
      <c r="O75" s="4">
        <v>740.2222222222224</v>
      </c>
      <c r="P75" s="4">
        <v>276.73333333333335</v>
      </c>
      <c r="Q75" s="4">
        <v>719.91111111111115</v>
      </c>
      <c r="R75" s="4">
        <v>460.73333333333341</v>
      </c>
      <c r="S75" s="4">
        <v>828.42222222222233</v>
      </c>
      <c r="T75" s="4">
        <v>497.37777777777779</v>
      </c>
      <c r="U75" s="4">
        <v>196.6</v>
      </c>
      <c r="V75" s="4">
        <v>806.6444444444445</v>
      </c>
    </row>
    <row r="76" spans="1:22" x14ac:dyDescent="0.25">
      <c r="A76">
        <v>37.5</v>
      </c>
      <c r="B76" s="4">
        <v>282.11111111111114</v>
      </c>
      <c r="C76" s="4">
        <v>773.4727272727273</v>
      </c>
      <c r="D76" s="4">
        <v>369.11111111111114</v>
      </c>
      <c r="E76" s="4">
        <v>238.24444444444444</v>
      </c>
      <c r="F76" s="4">
        <v>481.31111111111119</v>
      </c>
      <c r="G76" s="4">
        <v>530.44444444444446</v>
      </c>
      <c r="H76" s="4">
        <v>431.08888888888896</v>
      </c>
      <c r="I76" s="4">
        <v>427.15555555555562</v>
      </c>
      <c r="J76" s="4">
        <v>420.44444444444446</v>
      </c>
      <c r="K76" s="4">
        <v>373.71111111111111</v>
      </c>
      <c r="L76" s="4">
        <v>1349.2181818181818</v>
      </c>
      <c r="M76" s="4">
        <v>438.57777777777784</v>
      </c>
      <c r="N76" s="4">
        <v>75.13333333333334</v>
      </c>
      <c r="O76" s="4">
        <v>745.75555555555559</v>
      </c>
      <c r="P76" s="4">
        <v>278.71111111111117</v>
      </c>
      <c r="Q76" s="4">
        <v>724.00000000000011</v>
      </c>
      <c r="R76" s="4">
        <v>463.91111111111115</v>
      </c>
      <c r="S76" s="4">
        <v>834.51111111111118</v>
      </c>
      <c r="T76" s="4">
        <v>502.95555555555563</v>
      </c>
      <c r="U76" s="4">
        <v>198.5</v>
      </c>
      <c r="V76" s="4">
        <v>814.93333333333351</v>
      </c>
    </row>
    <row r="77" spans="1:22" x14ac:dyDescent="0.25">
      <c r="A77">
        <v>38</v>
      </c>
      <c r="B77" s="4">
        <v>283.57777777777778</v>
      </c>
      <c r="C77" s="4">
        <v>773.72727272727263</v>
      </c>
      <c r="D77" s="4">
        <v>371.88888888888891</v>
      </c>
      <c r="E77" s="4">
        <v>239.20000000000002</v>
      </c>
      <c r="F77" s="4">
        <v>484.15555555555562</v>
      </c>
      <c r="G77" s="4">
        <v>533.6</v>
      </c>
      <c r="H77" s="4">
        <v>433.71111111111111</v>
      </c>
      <c r="I77" s="4">
        <v>429.91111111111115</v>
      </c>
      <c r="J77" s="4">
        <v>422.02222222222224</v>
      </c>
      <c r="K77" s="4">
        <v>376.35555555555561</v>
      </c>
      <c r="L77" s="4">
        <v>1363.0545454545452</v>
      </c>
      <c r="M77" s="4">
        <v>441.13333333333338</v>
      </c>
      <c r="N77" s="4">
        <v>75.666666666666671</v>
      </c>
      <c r="O77" s="4">
        <v>751.26666666666677</v>
      </c>
      <c r="P77" s="4">
        <v>280.66666666666669</v>
      </c>
      <c r="Q77" s="4">
        <v>728.06666666666672</v>
      </c>
      <c r="R77" s="4">
        <v>467.06666666666672</v>
      </c>
      <c r="S77" s="4">
        <v>840.6</v>
      </c>
      <c r="T77" s="4">
        <v>508.4666666666667</v>
      </c>
      <c r="U77" s="4">
        <v>200.45000000000002</v>
      </c>
      <c r="V77" s="4">
        <v>823.22222222222229</v>
      </c>
    </row>
    <row r="78" spans="1:22" x14ac:dyDescent="0.25">
      <c r="A78">
        <v>38.5</v>
      </c>
      <c r="B78" s="4">
        <v>285.02222222222224</v>
      </c>
      <c r="C78" s="4">
        <v>773.96363636363628</v>
      </c>
      <c r="D78" s="4">
        <v>374.6444444444445</v>
      </c>
      <c r="E78" s="4">
        <v>240.11111111111114</v>
      </c>
      <c r="F78" s="4">
        <v>486.97777777777782</v>
      </c>
      <c r="G78" s="4">
        <v>536.77777777777783</v>
      </c>
      <c r="H78" s="4">
        <v>436.35555555555561</v>
      </c>
      <c r="I78" s="4">
        <v>432.66666666666669</v>
      </c>
      <c r="J78" s="4">
        <v>423.60000000000008</v>
      </c>
      <c r="K78" s="4">
        <v>379.00000000000006</v>
      </c>
      <c r="L78" s="4">
        <v>1376.8363636363636</v>
      </c>
      <c r="M78" s="4">
        <v>443.66666666666674</v>
      </c>
      <c r="N78" s="4">
        <v>76.2</v>
      </c>
      <c r="O78" s="4">
        <v>756.80000000000007</v>
      </c>
      <c r="P78" s="4">
        <v>282.64444444444445</v>
      </c>
      <c r="Q78" s="4">
        <v>732.13333333333333</v>
      </c>
      <c r="R78" s="4">
        <v>470.26666666666671</v>
      </c>
      <c r="S78" s="4">
        <v>846.66666666666674</v>
      </c>
      <c r="T78" s="4">
        <v>514.04444444444448</v>
      </c>
      <c r="U78" s="4">
        <v>202.375</v>
      </c>
      <c r="V78" s="4">
        <v>831.53333333333342</v>
      </c>
    </row>
    <row r="79" spans="1:22" x14ac:dyDescent="0.25">
      <c r="A79">
        <v>39</v>
      </c>
      <c r="B79" s="4">
        <v>286.48888888888888</v>
      </c>
      <c r="C79" s="4">
        <v>774.21818181818173</v>
      </c>
      <c r="D79" s="4">
        <v>377.40000000000009</v>
      </c>
      <c r="E79" s="4">
        <v>241.04444444444448</v>
      </c>
      <c r="F79" s="4">
        <v>489.82222222222225</v>
      </c>
      <c r="G79" s="4">
        <v>539.91111111111115</v>
      </c>
      <c r="H79" s="4">
        <v>438.97777777777782</v>
      </c>
      <c r="I79" s="4">
        <v>435.42222222222227</v>
      </c>
      <c r="J79" s="4">
        <v>425.17777777777786</v>
      </c>
      <c r="K79" s="4">
        <v>381.6</v>
      </c>
      <c r="L79" s="4">
        <v>1390.6545454545453</v>
      </c>
      <c r="M79" s="4">
        <v>446.17777777777781</v>
      </c>
      <c r="N79" s="4">
        <v>76.711111111111123</v>
      </c>
      <c r="O79" s="4">
        <v>762.31111111111125</v>
      </c>
      <c r="P79" s="4">
        <v>284.6444444444445</v>
      </c>
      <c r="Q79" s="4">
        <v>736.22222222222229</v>
      </c>
      <c r="R79" s="4">
        <v>473.42222222222227</v>
      </c>
      <c r="S79" s="4">
        <v>852.7555555555557</v>
      </c>
      <c r="T79" s="4">
        <v>519.6</v>
      </c>
      <c r="U79" s="4">
        <v>204.29999999999998</v>
      </c>
      <c r="V79" s="4">
        <v>839.80000000000018</v>
      </c>
    </row>
    <row r="80" spans="1:22" x14ac:dyDescent="0.25">
      <c r="A80">
        <v>39.5</v>
      </c>
      <c r="B80" s="4">
        <v>287.93333333333334</v>
      </c>
      <c r="C80" s="4">
        <v>774.72727272727275</v>
      </c>
      <c r="D80" s="4">
        <v>380.15555555555557</v>
      </c>
      <c r="E80" s="4">
        <v>241.95555555555558</v>
      </c>
      <c r="F80" s="4">
        <v>492.6444444444445</v>
      </c>
      <c r="G80" s="4">
        <v>543.06666666666672</v>
      </c>
      <c r="H80" s="4">
        <v>441.6</v>
      </c>
      <c r="I80" s="4">
        <v>438.20000000000005</v>
      </c>
      <c r="J80" s="4">
        <v>426.75555555555559</v>
      </c>
      <c r="K80" s="4">
        <v>384.24444444444447</v>
      </c>
      <c r="L80" s="4">
        <v>1418.3090909090909</v>
      </c>
      <c r="M80" s="4">
        <v>448.71111111111111</v>
      </c>
      <c r="N80" s="4">
        <v>77.244444444444454</v>
      </c>
      <c r="O80" s="4">
        <v>767.86666666666679</v>
      </c>
      <c r="P80" s="4">
        <v>286.60000000000002</v>
      </c>
      <c r="Q80" s="4">
        <v>740.28888888888901</v>
      </c>
      <c r="R80" s="4">
        <v>476.6</v>
      </c>
      <c r="S80" s="4">
        <v>858.84444444444455</v>
      </c>
      <c r="T80" s="4">
        <v>525.13333333333344</v>
      </c>
      <c r="U80" s="4">
        <v>206.22499999999997</v>
      </c>
      <c r="V80" s="4">
        <v>848.08888888888896</v>
      </c>
    </row>
    <row r="81" spans="1:22" x14ac:dyDescent="0.25">
      <c r="A81">
        <v>40</v>
      </c>
      <c r="B81" s="4">
        <v>289.37777777777779</v>
      </c>
      <c r="C81" s="4">
        <v>774.96363636363628</v>
      </c>
      <c r="D81" s="4">
        <v>382.95555555555563</v>
      </c>
      <c r="E81" s="4">
        <v>242.88888888888891</v>
      </c>
      <c r="F81" s="4">
        <v>495.48888888888894</v>
      </c>
      <c r="G81" s="4">
        <v>546.24444444444453</v>
      </c>
      <c r="H81" s="4">
        <v>444.26666666666671</v>
      </c>
      <c r="I81" s="4">
        <v>440.97777777777782</v>
      </c>
      <c r="J81" s="4">
        <v>428.33333333333337</v>
      </c>
      <c r="K81" s="4">
        <v>386.88888888888891</v>
      </c>
      <c r="L81" s="4">
        <v>1432.1090909090908</v>
      </c>
      <c r="M81" s="4">
        <v>451.22222222222229</v>
      </c>
      <c r="N81" s="4">
        <v>77.777777777777786</v>
      </c>
      <c r="O81" s="4">
        <v>773.35555555555561</v>
      </c>
      <c r="P81" s="4">
        <v>288.57777777777784</v>
      </c>
      <c r="Q81" s="4">
        <v>744.35555555555561</v>
      </c>
      <c r="R81" s="4">
        <v>479.75555555555559</v>
      </c>
      <c r="S81" s="4">
        <v>864.91111111111115</v>
      </c>
      <c r="T81" s="4">
        <v>530.71111111111111</v>
      </c>
      <c r="U81" s="4">
        <v>208.15</v>
      </c>
      <c r="V81" s="4">
        <v>856.40000000000009</v>
      </c>
    </row>
    <row r="82" spans="1:22" x14ac:dyDescent="0.25">
      <c r="A82">
        <v>40.5</v>
      </c>
      <c r="B82" s="4">
        <v>290.82222222222225</v>
      </c>
      <c r="C82" s="4">
        <v>775.21818181818173</v>
      </c>
      <c r="D82" s="4">
        <v>385.71111111111111</v>
      </c>
      <c r="E82" s="4">
        <v>243.82222222222225</v>
      </c>
      <c r="F82" s="4">
        <v>498.28888888888889</v>
      </c>
      <c r="G82" s="4">
        <v>549.37777777777785</v>
      </c>
      <c r="H82" s="4">
        <v>446.88888888888891</v>
      </c>
      <c r="I82" s="4">
        <v>443.73333333333341</v>
      </c>
      <c r="J82" s="4">
        <v>429.91111111111115</v>
      </c>
      <c r="K82" s="4">
        <v>389.51111111111118</v>
      </c>
      <c r="L82" s="4">
        <v>1446.0363636363636</v>
      </c>
      <c r="M82" s="4">
        <v>453.75555555555559</v>
      </c>
      <c r="N82" s="4">
        <v>78.288888888888891</v>
      </c>
      <c r="O82" s="4">
        <v>778.91111111111115</v>
      </c>
      <c r="P82" s="4">
        <v>290.53333333333336</v>
      </c>
      <c r="Q82" s="4">
        <v>748.44444444444457</v>
      </c>
      <c r="R82" s="4">
        <v>482.91111111111115</v>
      </c>
      <c r="S82" s="4">
        <v>871.00000000000011</v>
      </c>
      <c r="T82" s="4">
        <v>536.26666666666665</v>
      </c>
      <c r="U82" s="4">
        <v>210.07499999999999</v>
      </c>
      <c r="V82" s="4">
        <v>864.66666666666686</v>
      </c>
    </row>
    <row r="83" spans="1:22" x14ac:dyDescent="0.25">
      <c r="A83">
        <v>41</v>
      </c>
      <c r="B83" s="4">
        <v>292.26666666666671</v>
      </c>
      <c r="C83" s="4">
        <v>775.47272727272718</v>
      </c>
      <c r="D83" s="4">
        <v>388.4666666666667</v>
      </c>
      <c r="E83" s="4">
        <v>244.75555555555559</v>
      </c>
      <c r="F83" s="4">
        <v>501.15555555555562</v>
      </c>
      <c r="G83" s="4">
        <v>552.55555555555566</v>
      </c>
      <c r="H83" s="4">
        <v>449.48888888888894</v>
      </c>
      <c r="I83" s="4">
        <v>446.48888888888888</v>
      </c>
      <c r="J83" s="4">
        <v>431.48888888888888</v>
      </c>
      <c r="K83" s="4">
        <v>392.15555555555557</v>
      </c>
      <c r="L83" s="4">
        <v>1459.2545454545455</v>
      </c>
      <c r="M83" s="4">
        <v>456.28888888888895</v>
      </c>
      <c r="N83" s="4">
        <v>78.822222222222223</v>
      </c>
      <c r="O83" s="4">
        <v>784.42222222222233</v>
      </c>
      <c r="P83" s="4">
        <v>292.53333333333336</v>
      </c>
      <c r="Q83" s="4">
        <v>752.48888888888894</v>
      </c>
      <c r="R83" s="4">
        <v>486.08888888888896</v>
      </c>
      <c r="S83" s="4">
        <v>877.08888888888896</v>
      </c>
      <c r="T83" s="4">
        <v>541.80000000000007</v>
      </c>
      <c r="U83" s="4">
        <v>212.02500000000001</v>
      </c>
      <c r="V83" s="4">
        <v>872.95555555555563</v>
      </c>
    </row>
    <row r="84" spans="1:22" x14ac:dyDescent="0.25">
      <c r="A84">
        <v>41.5</v>
      </c>
      <c r="B84" s="4">
        <v>293.71111111111111</v>
      </c>
      <c r="C84" s="4">
        <v>775.72727272727263</v>
      </c>
      <c r="D84" s="4">
        <v>391.22222222222229</v>
      </c>
      <c r="E84" s="4">
        <v>245.66666666666669</v>
      </c>
      <c r="F84" s="4">
        <v>503.97777777777782</v>
      </c>
      <c r="G84" s="4">
        <v>555.71111111111111</v>
      </c>
      <c r="H84" s="4">
        <v>452.15555555555562</v>
      </c>
      <c r="I84" s="4">
        <v>449.26666666666671</v>
      </c>
      <c r="J84" s="4">
        <v>433.0888888888889</v>
      </c>
      <c r="K84" s="4">
        <v>394.77777777777783</v>
      </c>
      <c r="L84" s="4">
        <v>1472.7272727272725</v>
      </c>
      <c r="M84" s="4">
        <v>458.82222222222225</v>
      </c>
      <c r="N84" s="4">
        <v>79.355555555555569</v>
      </c>
      <c r="O84" s="4">
        <v>789.95555555555563</v>
      </c>
      <c r="P84" s="4">
        <v>294.51111111111112</v>
      </c>
      <c r="Q84" s="4">
        <v>756.57777777777778</v>
      </c>
      <c r="R84" s="4">
        <v>489.24444444444447</v>
      </c>
      <c r="S84" s="4">
        <v>883.15555555555568</v>
      </c>
      <c r="T84" s="4">
        <v>547.37777777777785</v>
      </c>
      <c r="U84" s="4">
        <v>213.92499999999998</v>
      </c>
      <c r="V84" s="4">
        <v>881.26666666666677</v>
      </c>
    </row>
    <row r="85" spans="1:22" x14ac:dyDescent="0.25">
      <c r="A85">
        <v>42</v>
      </c>
      <c r="B85" s="4">
        <v>295.15555555555557</v>
      </c>
      <c r="C85" s="4">
        <v>775.96363636363628</v>
      </c>
      <c r="D85" s="4">
        <v>394.00000000000006</v>
      </c>
      <c r="E85" s="4">
        <v>246.60000000000002</v>
      </c>
      <c r="F85" s="4">
        <v>506.82222222222225</v>
      </c>
      <c r="G85" s="4">
        <v>558.84444444444443</v>
      </c>
      <c r="H85" s="4">
        <v>454.77777777777783</v>
      </c>
      <c r="I85" s="4">
        <v>452.02222222222224</v>
      </c>
      <c r="J85" s="4">
        <v>434.6444444444445</v>
      </c>
      <c r="K85" s="4">
        <v>397.40000000000009</v>
      </c>
      <c r="L85" s="4">
        <v>1486.1272727272726</v>
      </c>
      <c r="M85" s="4">
        <v>461.35555555555561</v>
      </c>
      <c r="N85" s="4">
        <v>79.866666666666674</v>
      </c>
      <c r="O85" s="4">
        <v>795.4666666666667</v>
      </c>
      <c r="P85" s="4">
        <v>296.4666666666667</v>
      </c>
      <c r="Q85" s="4">
        <v>760.66666666666674</v>
      </c>
      <c r="R85" s="4">
        <v>492.42222222222227</v>
      </c>
      <c r="S85" s="4">
        <v>889.24444444444464</v>
      </c>
      <c r="T85" s="4">
        <v>552.93333333333339</v>
      </c>
      <c r="U85" s="4">
        <v>215.82499999999999</v>
      </c>
      <c r="V85" s="4">
        <v>889.55555555555566</v>
      </c>
    </row>
    <row r="86" spans="1:22" x14ac:dyDescent="0.25">
      <c r="A86">
        <v>42.5</v>
      </c>
      <c r="B86" s="4">
        <v>296.60000000000002</v>
      </c>
      <c r="C86" s="4">
        <v>776.21818181818173</v>
      </c>
      <c r="D86" s="4">
        <v>396.75555555555559</v>
      </c>
      <c r="E86" s="4">
        <v>247.53333333333336</v>
      </c>
      <c r="F86" s="4">
        <v>509.6444444444445</v>
      </c>
      <c r="G86" s="4">
        <v>562.02222222222224</v>
      </c>
      <c r="H86" s="4">
        <v>457.40000000000009</v>
      </c>
      <c r="I86" s="4">
        <v>454.77777777777783</v>
      </c>
      <c r="J86" s="4">
        <v>436.22222222222229</v>
      </c>
      <c r="K86" s="4">
        <v>400.04444444444448</v>
      </c>
      <c r="L86" s="4">
        <v>1499.4363636363637</v>
      </c>
      <c r="M86" s="4">
        <v>463.88888888888891</v>
      </c>
      <c r="N86" s="4">
        <v>80.400000000000006</v>
      </c>
      <c r="O86" s="4">
        <v>801</v>
      </c>
      <c r="P86" s="4">
        <v>298.44444444444451</v>
      </c>
      <c r="Q86" s="4">
        <v>764.73333333333335</v>
      </c>
      <c r="R86" s="4">
        <v>495.60000000000008</v>
      </c>
      <c r="S86" s="4">
        <v>895.33333333333337</v>
      </c>
      <c r="T86" s="4">
        <v>558.4666666666667</v>
      </c>
      <c r="U86" s="4">
        <v>217.77499999999998</v>
      </c>
      <c r="V86" s="4">
        <v>897.84444444444443</v>
      </c>
    </row>
    <row r="87" spans="1:22" x14ac:dyDescent="0.25">
      <c r="A87">
        <v>43</v>
      </c>
      <c r="B87" s="4">
        <v>298.04444444444448</v>
      </c>
      <c r="C87" s="4">
        <v>776.47272727272718</v>
      </c>
      <c r="D87" s="4">
        <v>399.51111111111118</v>
      </c>
      <c r="E87" s="4">
        <v>248.4666666666667</v>
      </c>
      <c r="F87" s="4">
        <v>512.4666666666667</v>
      </c>
      <c r="G87" s="4">
        <v>565.17777777777781</v>
      </c>
      <c r="H87" s="4">
        <v>460.06666666666672</v>
      </c>
      <c r="I87" s="4">
        <v>457.53333333333336</v>
      </c>
      <c r="J87" s="4">
        <v>437.8</v>
      </c>
      <c r="K87" s="4">
        <v>402.66666666666669</v>
      </c>
      <c r="L87" s="4">
        <v>1512.8181818181815</v>
      </c>
      <c r="M87" s="4">
        <v>466.40000000000003</v>
      </c>
      <c r="N87" s="4">
        <v>80.911111111111111</v>
      </c>
      <c r="O87" s="4">
        <v>806.51111111111118</v>
      </c>
      <c r="P87" s="4">
        <v>300.42222222222227</v>
      </c>
      <c r="Q87" s="4">
        <v>768.80000000000007</v>
      </c>
      <c r="R87" s="4">
        <v>498.75555555555559</v>
      </c>
      <c r="S87" s="4">
        <v>901.40000000000009</v>
      </c>
      <c r="T87" s="4">
        <v>564.04444444444448</v>
      </c>
      <c r="U87" s="4">
        <v>219.7</v>
      </c>
      <c r="V87" s="4">
        <v>906.13333333333344</v>
      </c>
    </row>
    <row r="88" spans="1:22" x14ac:dyDescent="0.25">
      <c r="A88">
        <v>43.5</v>
      </c>
      <c r="B88" s="4">
        <v>299.51111111111112</v>
      </c>
      <c r="C88" s="4">
        <v>776.72727272727263</v>
      </c>
      <c r="D88" s="4">
        <v>402.26666666666671</v>
      </c>
      <c r="E88" s="4">
        <v>249.40000000000003</v>
      </c>
      <c r="F88" s="4">
        <v>515.31111111111113</v>
      </c>
      <c r="G88" s="4">
        <v>568.35555555555561</v>
      </c>
      <c r="H88" s="4">
        <v>462.66666666666669</v>
      </c>
      <c r="I88" s="4">
        <v>460.31111111111113</v>
      </c>
      <c r="J88" s="4">
        <v>439.37777777777779</v>
      </c>
      <c r="K88" s="4">
        <v>405.28888888888889</v>
      </c>
      <c r="L88" s="4">
        <v>1526.0545454545454</v>
      </c>
      <c r="M88" s="4">
        <v>468.93333333333339</v>
      </c>
      <c r="N88" s="4">
        <v>81.422222222222231</v>
      </c>
      <c r="O88" s="4">
        <v>812.04444444444459</v>
      </c>
      <c r="P88" s="4">
        <v>302.40000000000003</v>
      </c>
      <c r="Q88" s="4">
        <v>772.88888888888903</v>
      </c>
      <c r="R88" s="4">
        <v>501.93333333333339</v>
      </c>
      <c r="S88" s="4">
        <v>907.48888888888894</v>
      </c>
      <c r="T88" s="4">
        <v>569.57777777777778</v>
      </c>
      <c r="U88" s="4">
        <v>221.6</v>
      </c>
      <c r="V88" s="4">
        <v>914.40000000000009</v>
      </c>
    </row>
    <row r="89" spans="1:22" x14ac:dyDescent="0.25">
      <c r="A89">
        <v>44</v>
      </c>
      <c r="B89" s="4">
        <v>300.93333333333334</v>
      </c>
      <c r="C89" s="4">
        <v>776.96363636363628</v>
      </c>
      <c r="D89" s="4">
        <v>405.04444444444448</v>
      </c>
      <c r="E89" s="4">
        <v>250.31111111111113</v>
      </c>
      <c r="F89" s="4">
        <v>518.15555555555557</v>
      </c>
      <c r="G89" s="4">
        <v>571.48888888888894</v>
      </c>
      <c r="H89" s="4">
        <v>465.28888888888895</v>
      </c>
      <c r="I89" s="4">
        <v>463.06666666666672</v>
      </c>
      <c r="J89" s="4">
        <v>440.97777777777782</v>
      </c>
      <c r="K89" s="4">
        <v>407.93333333333334</v>
      </c>
      <c r="L89" s="4">
        <v>1539.5090909090909</v>
      </c>
      <c r="M89" s="4">
        <v>471.44444444444451</v>
      </c>
      <c r="N89" s="4">
        <v>82</v>
      </c>
      <c r="O89" s="4">
        <v>817.55555555555554</v>
      </c>
      <c r="P89" s="4">
        <v>304.35555555555561</v>
      </c>
      <c r="Q89" s="4">
        <v>776.95555555555563</v>
      </c>
      <c r="R89" s="4">
        <v>505.0888888888889</v>
      </c>
      <c r="S89" s="4">
        <v>913.5777777777779</v>
      </c>
      <c r="T89" s="4">
        <v>575.13333333333344</v>
      </c>
      <c r="U89" s="4">
        <v>223.52499999999998</v>
      </c>
      <c r="V89" s="4">
        <v>922.73333333333346</v>
      </c>
    </row>
    <row r="90" spans="1:22" x14ac:dyDescent="0.25">
      <c r="A90">
        <v>44.5</v>
      </c>
      <c r="B90" s="4">
        <v>302.40000000000003</v>
      </c>
      <c r="C90" s="4">
        <v>778.21818181818173</v>
      </c>
      <c r="D90" s="4">
        <v>407.8</v>
      </c>
      <c r="E90" s="4">
        <v>251.24444444444447</v>
      </c>
      <c r="F90" s="4">
        <v>520.97777777777787</v>
      </c>
      <c r="G90" s="4">
        <v>574.64444444444439</v>
      </c>
      <c r="H90" s="4">
        <v>467.95555555555563</v>
      </c>
      <c r="I90" s="4">
        <v>465.82222222222225</v>
      </c>
      <c r="J90" s="4">
        <v>442.5555555555556</v>
      </c>
      <c r="K90" s="4">
        <v>410.57777777777778</v>
      </c>
      <c r="L90" s="4">
        <v>1566.3272727272727</v>
      </c>
      <c r="M90" s="4">
        <v>474.00000000000006</v>
      </c>
      <c r="N90" s="4">
        <v>82.533333333333346</v>
      </c>
      <c r="O90" s="4">
        <v>823.08888888888896</v>
      </c>
      <c r="P90" s="4">
        <v>306.33333333333337</v>
      </c>
      <c r="Q90" s="4">
        <v>781.02222222222224</v>
      </c>
      <c r="R90" s="4">
        <v>508.24444444444453</v>
      </c>
      <c r="S90" s="4">
        <v>919.66666666666686</v>
      </c>
      <c r="T90" s="4">
        <v>580.68888888888898</v>
      </c>
      <c r="U90" s="4">
        <v>225.45000000000002</v>
      </c>
      <c r="V90" s="4">
        <v>931.00000000000011</v>
      </c>
    </row>
    <row r="91" spans="1:22" x14ac:dyDescent="0.25">
      <c r="A91">
        <v>45</v>
      </c>
      <c r="B91" s="4">
        <v>304.51111111111112</v>
      </c>
      <c r="C91" s="4">
        <v>798.18181818181813</v>
      </c>
      <c r="D91" s="4">
        <v>409.11111111111114</v>
      </c>
      <c r="E91" s="4">
        <v>253.55555555555557</v>
      </c>
      <c r="F91" s="4">
        <v>523.97777777777776</v>
      </c>
      <c r="G91" s="4">
        <v>577.55555555555554</v>
      </c>
      <c r="H91" s="4">
        <v>469.53333333333336</v>
      </c>
      <c r="I91" s="4">
        <v>467.13333333333338</v>
      </c>
      <c r="J91" s="4">
        <v>445.31111111111113</v>
      </c>
      <c r="K91" s="4">
        <v>412.93333333333334</v>
      </c>
      <c r="L91" s="4">
        <v>1583.7818181818182</v>
      </c>
      <c r="M91" s="4">
        <v>474.86666666666673</v>
      </c>
      <c r="N91" s="4">
        <v>83.822222222222223</v>
      </c>
      <c r="O91" s="4">
        <v>827.5777777777779</v>
      </c>
      <c r="P91" s="4">
        <v>307.93333333333334</v>
      </c>
      <c r="Q91" s="4">
        <v>785.24444444444453</v>
      </c>
      <c r="R91" s="4">
        <v>511.57777777777784</v>
      </c>
      <c r="S91" s="4">
        <v>923.75555555555559</v>
      </c>
      <c r="T91" s="4">
        <v>584.44444444444446</v>
      </c>
      <c r="U91" s="4">
        <v>226.77499999999998</v>
      </c>
      <c r="V91" s="4">
        <v>938.37777777777785</v>
      </c>
    </row>
    <row r="92" spans="1:22" x14ac:dyDescent="0.25">
      <c r="A92">
        <v>45.5</v>
      </c>
      <c r="B92" s="4">
        <v>306.60000000000002</v>
      </c>
      <c r="C92" s="4">
        <v>806.16363636363633</v>
      </c>
      <c r="D92" s="4">
        <v>410.44444444444446</v>
      </c>
      <c r="E92" s="4">
        <v>255.88888888888891</v>
      </c>
      <c r="F92" s="4">
        <v>527.00000000000011</v>
      </c>
      <c r="G92" s="4">
        <v>580.44444444444446</v>
      </c>
      <c r="H92" s="4">
        <v>471.11111111111114</v>
      </c>
      <c r="I92" s="4">
        <v>468.44444444444451</v>
      </c>
      <c r="J92" s="4">
        <v>448.06666666666672</v>
      </c>
      <c r="K92" s="4">
        <v>415.28888888888889</v>
      </c>
      <c r="L92" s="4">
        <v>1599.6181818181817</v>
      </c>
      <c r="M92" s="4">
        <v>475.77777777777783</v>
      </c>
      <c r="N92" s="4">
        <v>85.13333333333334</v>
      </c>
      <c r="O92" s="4">
        <v>832.06666666666672</v>
      </c>
      <c r="P92" s="4">
        <v>309.51111111111112</v>
      </c>
      <c r="Q92" s="4">
        <v>789.40000000000009</v>
      </c>
      <c r="R92" s="4">
        <v>514.88888888888891</v>
      </c>
      <c r="S92" s="4">
        <v>927.82222222222231</v>
      </c>
      <c r="T92" s="4">
        <v>588.17777777777781</v>
      </c>
      <c r="U92" s="4">
        <v>228.125</v>
      </c>
      <c r="V92" s="4">
        <v>945.73333333333335</v>
      </c>
    </row>
    <row r="93" spans="1:22" x14ac:dyDescent="0.25">
      <c r="A93">
        <v>46</v>
      </c>
      <c r="B93" s="4">
        <v>308.71111111111111</v>
      </c>
      <c r="C93" s="4">
        <v>814.14545454545441</v>
      </c>
      <c r="D93" s="4">
        <v>411.73333333333335</v>
      </c>
      <c r="E93" s="4">
        <v>258.20000000000005</v>
      </c>
      <c r="F93" s="4">
        <v>530</v>
      </c>
      <c r="G93" s="4">
        <v>583.35555555555561</v>
      </c>
      <c r="H93" s="4">
        <v>472.66666666666669</v>
      </c>
      <c r="I93" s="4">
        <v>469.77777777777783</v>
      </c>
      <c r="J93" s="4">
        <v>450.84444444444449</v>
      </c>
      <c r="K93" s="4">
        <v>417.68888888888893</v>
      </c>
      <c r="L93" s="4">
        <v>1615.4545454545453</v>
      </c>
      <c r="M93" s="4">
        <v>476.66666666666669</v>
      </c>
      <c r="N93" s="4">
        <v>86.466666666666669</v>
      </c>
      <c r="O93" s="4">
        <v>836.53333333333342</v>
      </c>
      <c r="P93" s="4">
        <v>311.08888888888896</v>
      </c>
      <c r="Q93" s="4">
        <v>793.62222222222226</v>
      </c>
      <c r="R93" s="4">
        <v>518.17777777777781</v>
      </c>
      <c r="S93" s="4">
        <v>931.93333333333339</v>
      </c>
      <c r="T93" s="4">
        <v>591.88888888888903</v>
      </c>
      <c r="U93" s="4">
        <v>229.47499999999999</v>
      </c>
      <c r="V93" s="4">
        <v>953.1111111111112</v>
      </c>
    </row>
    <row r="94" spans="1:22" x14ac:dyDescent="0.25">
      <c r="A94">
        <v>46.5</v>
      </c>
      <c r="B94" s="4">
        <v>310.82222222222225</v>
      </c>
      <c r="C94" s="4">
        <v>822.12727272727273</v>
      </c>
      <c r="D94" s="4">
        <v>413.04444444444448</v>
      </c>
      <c r="E94" s="4">
        <v>260.51111111111112</v>
      </c>
      <c r="F94" s="4">
        <v>533</v>
      </c>
      <c r="G94" s="4">
        <v>586.24444444444453</v>
      </c>
      <c r="H94" s="4">
        <v>474.26666666666671</v>
      </c>
      <c r="I94" s="4">
        <v>471.11111111111114</v>
      </c>
      <c r="J94" s="4">
        <v>453.60000000000008</v>
      </c>
      <c r="K94" s="4">
        <v>420.04444444444454</v>
      </c>
      <c r="L94" s="4">
        <v>1631.2909090909091</v>
      </c>
      <c r="M94" s="4">
        <v>477.57777777777784</v>
      </c>
      <c r="N94" s="4">
        <v>87.755555555555574</v>
      </c>
      <c r="O94" s="4">
        <v>841.02222222222224</v>
      </c>
      <c r="P94" s="4">
        <v>312.66666666666669</v>
      </c>
      <c r="Q94" s="4">
        <v>797.82222222222231</v>
      </c>
      <c r="R94" s="4">
        <v>521.48888888888894</v>
      </c>
      <c r="S94" s="4">
        <v>936.00000000000011</v>
      </c>
      <c r="T94" s="4">
        <v>595.62222222222226</v>
      </c>
      <c r="U94" s="4">
        <v>230.79999999999998</v>
      </c>
      <c r="V94" s="4">
        <v>960.48888888888905</v>
      </c>
    </row>
    <row r="95" spans="1:22" x14ac:dyDescent="0.25">
      <c r="A95">
        <v>47</v>
      </c>
      <c r="B95" s="4">
        <v>312.93333333333334</v>
      </c>
      <c r="C95" s="4">
        <v>830.10909090909081</v>
      </c>
      <c r="D95" s="4">
        <v>414.40000000000003</v>
      </c>
      <c r="E95" s="4">
        <v>262.84444444444449</v>
      </c>
      <c r="F95" s="4">
        <v>536.02222222222224</v>
      </c>
      <c r="G95" s="4">
        <v>589.13333333333344</v>
      </c>
      <c r="H95" s="4">
        <v>475.84444444444449</v>
      </c>
      <c r="I95" s="4">
        <v>472.42222222222227</v>
      </c>
      <c r="J95" s="4">
        <v>456.35555555555561</v>
      </c>
      <c r="K95" s="4">
        <v>422.42222222222227</v>
      </c>
      <c r="L95" s="4">
        <v>1647.1272727272726</v>
      </c>
      <c r="M95" s="4">
        <v>478.44444444444451</v>
      </c>
      <c r="N95" s="4">
        <v>89.088888888888903</v>
      </c>
      <c r="O95" s="4">
        <v>845.53333333333342</v>
      </c>
      <c r="P95" s="4">
        <v>314.22222222222229</v>
      </c>
      <c r="Q95" s="4">
        <v>802.02222222222235</v>
      </c>
      <c r="R95" s="4">
        <v>524.77777777777783</v>
      </c>
      <c r="S95" s="4">
        <v>940.08888888888907</v>
      </c>
      <c r="T95" s="4">
        <v>599.33333333333337</v>
      </c>
      <c r="U95" s="4">
        <v>232.12499999999997</v>
      </c>
      <c r="V95" s="4">
        <v>967.84444444444443</v>
      </c>
    </row>
    <row r="96" spans="1:22" x14ac:dyDescent="0.25">
      <c r="A96">
        <v>47.5</v>
      </c>
      <c r="B96" s="4">
        <v>315.04444444444448</v>
      </c>
      <c r="C96" s="4">
        <v>838.09090909090901</v>
      </c>
      <c r="D96" s="4">
        <v>415.68888888888893</v>
      </c>
      <c r="E96" s="4">
        <v>265.15555555555557</v>
      </c>
      <c r="F96" s="4">
        <v>539.04444444444448</v>
      </c>
      <c r="G96" s="4">
        <v>592.04444444444459</v>
      </c>
      <c r="H96" s="4">
        <v>477.42222222222227</v>
      </c>
      <c r="I96" s="4">
        <v>473.71111111111111</v>
      </c>
      <c r="J96" s="4">
        <v>459.11111111111114</v>
      </c>
      <c r="K96" s="4">
        <v>424.75555555555559</v>
      </c>
      <c r="L96" s="4">
        <v>1662.981818181818</v>
      </c>
      <c r="M96" s="4">
        <v>479.33333333333337</v>
      </c>
      <c r="N96" s="4">
        <v>90.422222222222231</v>
      </c>
      <c r="O96" s="4">
        <v>850.02222222222224</v>
      </c>
      <c r="P96" s="4">
        <v>315.82222222222225</v>
      </c>
      <c r="Q96" s="4">
        <v>806.20000000000016</v>
      </c>
      <c r="R96" s="4">
        <v>528.1111111111112</v>
      </c>
      <c r="S96" s="4">
        <v>944.2</v>
      </c>
      <c r="T96" s="4">
        <v>603.08888888888896</v>
      </c>
      <c r="U96" s="4">
        <v>233.47499999999999</v>
      </c>
      <c r="V96" s="4">
        <v>975.2222222222224</v>
      </c>
    </row>
    <row r="97" spans="1:22" x14ac:dyDescent="0.25">
      <c r="A97">
        <v>48</v>
      </c>
      <c r="B97" s="4">
        <v>317.13333333333338</v>
      </c>
      <c r="C97" s="4">
        <v>846.07272727272721</v>
      </c>
      <c r="D97" s="4">
        <v>417.02222222222224</v>
      </c>
      <c r="E97" s="4">
        <v>267.48888888888894</v>
      </c>
      <c r="F97" s="4">
        <v>542.04444444444448</v>
      </c>
      <c r="G97" s="4">
        <v>594.91111111111115</v>
      </c>
      <c r="H97" s="4">
        <v>479.00000000000006</v>
      </c>
      <c r="I97" s="4">
        <v>475.02222222222224</v>
      </c>
      <c r="J97" s="4">
        <v>461.88888888888891</v>
      </c>
      <c r="K97" s="4">
        <v>427.15555555555562</v>
      </c>
      <c r="L97" s="4">
        <v>1678.8</v>
      </c>
      <c r="M97" s="4">
        <v>480.24444444444453</v>
      </c>
      <c r="N97" s="4">
        <v>91.711111111111123</v>
      </c>
      <c r="O97" s="4">
        <v>854.51111111111118</v>
      </c>
      <c r="P97" s="4">
        <v>317.40000000000003</v>
      </c>
      <c r="Q97" s="4">
        <v>810.42222222222233</v>
      </c>
      <c r="R97" s="4">
        <v>531.37777777777785</v>
      </c>
      <c r="S97" s="4">
        <v>948.28888888888901</v>
      </c>
      <c r="T97" s="4">
        <v>606.82222222222231</v>
      </c>
      <c r="U97" s="4">
        <v>234.79999999999998</v>
      </c>
      <c r="V97" s="4">
        <v>982.60000000000014</v>
      </c>
    </row>
    <row r="98" spans="1:22" x14ac:dyDescent="0.25">
      <c r="A98">
        <v>48.5</v>
      </c>
      <c r="B98" s="4">
        <v>319.24444444444447</v>
      </c>
      <c r="C98" s="4">
        <v>854.0545454545454</v>
      </c>
      <c r="D98" s="4">
        <v>418.33333333333337</v>
      </c>
      <c r="E98" s="4">
        <v>269.77777777777783</v>
      </c>
      <c r="F98" s="4">
        <v>545.04444444444448</v>
      </c>
      <c r="G98" s="4">
        <v>597.80000000000007</v>
      </c>
      <c r="H98" s="4">
        <v>480.57777777777778</v>
      </c>
      <c r="I98" s="4">
        <v>476.35555555555561</v>
      </c>
      <c r="J98" s="4">
        <v>464.66666666666669</v>
      </c>
      <c r="K98" s="4">
        <v>429.51111111111118</v>
      </c>
      <c r="L98" s="4">
        <v>1694.6363636363635</v>
      </c>
      <c r="M98" s="4">
        <v>481.11111111111114</v>
      </c>
      <c r="N98" s="4">
        <v>93.044444444444451</v>
      </c>
      <c r="O98" s="4">
        <v>859.00000000000011</v>
      </c>
      <c r="P98" s="4">
        <v>318.97777777777782</v>
      </c>
      <c r="Q98" s="4">
        <v>814.6</v>
      </c>
      <c r="R98" s="4">
        <v>534.68888888888898</v>
      </c>
      <c r="S98" s="4">
        <v>952.37777777777785</v>
      </c>
      <c r="T98" s="4">
        <v>610.53333333333342</v>
      </c>
      <c r="U98" s="4">
        <v>236.125</v>
      </c>
      <c r="V98" s="4">
        <v>989.95555555555575</v>
      </c>
    </row>
    <row r="99" spans="1:22" x14ac:dyDescent="0.25">
      <c r="A99">
        <v>49</v>
      </c>
      <c r="B99" s="4">
        <v>321.35555555555561</v>
      </c>
      <c r="C99" s="4">
        <v>862.0363636363636</v>
      </c>
      <c r="D99" s="4">
        <v>419.62222222222232</v>
      </c>
      <c r="E99" s="4">
        <v>272.13333333333333</v>
      </c>
      <c r="F99" s="4">
        <v>548.04444444444448</v>
      </c>
      <c r="G99" s="4">
        <v>600.71111111111111</v>
      </c>
      <c r="H99" s="4">
        <v>482.15555555555562</v>
      </c>
      <c r="I99" s="4">
        <v>477.66666666666669</v>
      </c>
      <c r="J99" s="4">
        <v>467.42222222222227</v>
      </c>
      <c r="K99" s="4">
        <v>431.88888888888891</v>
      </c>
      <c r="L99" s="4">
        <v>1710.4909090909089</v>
      </c>
      <c r="M99" s="4">
        <v>482.02222222222224</v>
      </c>
      <c r="N99" s="4">
        <v>94.355555555555569</v>
      </c>
      <c r="O99" s="4">
        <v>863.46666666666681</v>
      </c>
      <c r="P99" s="4">
        <v>320.5555555555556</v>
      </c>
      <c r="Q99" s="4">
        <v>818.84444444444455</v>
      </c>
      <c r="R99" s="4">
        <v>538</v>
      </c>
      <c r="S99" s="4">
        <v>956.44444444444446</v>
      </c>
      <c r="T99" s="4">
        <v>614.26666666666677</v>
      </c>
      <c r="U99" s="4">
        <v>237.45</v>
      </c>
      <c r="V99" s="4">
        <v>997.31111111111125</v>
      </c>
    </row>
    <row r="100" spans="1:22" x14ac:dyDescent="0.25">
      <c r="A100">
        <v>49.5</v>
      </c>
      <c r="B100" s="4">
        <v>323.44444444444451</v>
      </c>
      <c r="C100" s="4">
        <v>877.99999999999989</v>
      </c>
      <c r="D100" s="4">
        <v>420.93333333333334</v>
      </c>
      <c r="E100" s="4">
        <v>274.42222222222222</v>
      </c>
      <c r="F100" s="4">
        <v>551.06666666666672</v>
      </c>
      <c r="G100" s="4">
        <v>603.6</v>
      </c>
      <c r="H100" s="4">
        <v>483.73333333333341</v>
      </c>
      <c r="I100" s="4">
        <v>479.00000000000006</v>
      </c>
      <c r="J100" s="4">
        <v>470.17777777777786</v>
      </c>
      <c r="K100" s="4">
        <v>434.24444444444447</v>
      </c>
      <c r="L100" s="4">
        <v>1742.1454545454544</v>
      </c>
      <c r="M100" s="4">
        <v>482.91111111111115</v>
      </c>
      <c r="N100" s="4">
        <v>95.644444444444446</v>
      </c>
      <c r="O100" s="4">
        <v>867.95555555555563</v>
      </c>
      <c r="P100" s="4">
        <v>322.13333333333338</v>
      </c>
      <c r="Q100" s="4">
        <v>823.00000000000011</v>
      </c>
      <c r="R100" s="4">
        <v>541.31111111111113</v>
      </c>
      <c r="S100" s="4">
        <v>960.55555555555566</v>
      </c>
      <c r="T100" s="4">
        <v>618.00000000000011</v>
      </c>
      <c r="U100" s="4">
        <v>238.77500000000001</v>
      </c>
      <c r="V100" s="4">
        <v>1004.688888888889</v>
      </c>
    </row>
    <row r="101" spans="1:22" x14ac:dyDescent="0.25">
      <c r="A101">
        <v>50</v>
      </c>
      <c r="B101" s="4">
        <v>325.5555555555556</v>
      </c>
      <c r="C101" s="4">
        <v>885.9818181818182</v>
      </c>
      <c r="D101" s="4">
        <v>422.28888888888895</v>
      </c>
      <c r="E101" s="4">
        <v>276.77777777777777</v>
      </c>
      <c r="F101" s="4">
        <v>554.08888888888896</v>
      </c>
      <c r="G101" s="4">
        <v>606.51111111111118</v>
      </c>
      <c r="H101" s="4">
        <v>485.31111111111113</v>
      </c>
      <c r="I101" s="4">
        <v>480.31111111111113</v>
      </c>
      <c r="J101" s="4">
        <v>472.95555555555563</v>
      </c>
      <c r="K101" s="4">
        <v>436.62222222222226</v>
      </c>
      <c r="L101" s="4">
        <v>1757.9999999999998</v>
      </c>
      <c r="M101" s="4">
        <v>483.82222222222225</v>
      </c>
      <c r="N101" s="4">
        <v>97</v>
      </c>
      <c r="O101" s="4">
        <v>872.46666666666681</v>
      </c>
      <c r="P101" s="4">
        <v>323.71111111111111</v>
      </c>
      <c r="Q101" s="4">
        <v>827.2</v>
      </c>
      <c r="R101" s="4">
        <v>544.62222222222226</v>
      </c>
      <c r="S101" s="4">
        <v>964.62222222222226</v>
      </c>
      <c r="T101" s="4">
        <v>621.73333333333335</v>
      </c>
      <c r="U101" s="4">
        <v>240.12499999999997</v>
      </c>
      <c r="V101" s="4">
        <v>1012.0666666666668</v>
      </c>
    </row>
    <row r="102" spans="1:22" x14ac:dyDescent="0.25">
      <c r="A102">
        <v>50.5</v>
      </c>
      <c r="B102" s="4">
        <v>327.66666666666669</v>
      </c>
      <c r="C102" s="4">
        <v>893.96363636363628</v>
      </c>
      <c r="D102" s="4">
        <v>423.60000000000008</v>
      </c>
      <c r="E102" s="4">
        <v>279.06666666666666</v>
      </c>
      <c r="F102" s="4">
        <v>557.08888888888896</v>
      </c>
      <c r="G102" s="4">
        <v>609.40000000000009</v>
      </c>
      <c r="H102" s="4">
        <v>486.88888888888891</v>
      </c>
      <c r="I102" s="4">
        <v>481.6</v>
      </c>
      <c r="J102" s="4">
        <v>475.71111111111117</v>
      </c>
      <c r="K102" s="4">
        <v>438.97777777777782</v>
      </c>
      <c r="L102" s="4">
        <v>1773.8363636363636</v>
      </c>
      <c r="M102" s="4">
        <v>484.68888888888898</v>
      </c>
      <c r="N102" s="4">
        <v>98.311111111111131</v>
      </c>
      <c r="O102" s="4">
        <v>876.93333333333339</v>
      </c>
      <c r="P102" s="4">
        <v>325.28888888888889</v>
      </c>
      <c r="Q102" s="4">
        <v>831.42222222222222</v>
      </c>
      <c r="R102" s="4">
        <v>547.91111111111115</v>
      </c>
      <c r="S102" s="4">
        <v>968.71111111111122</v>
      </c>
      <c r="T102" s="4">
        <v>625.4666666666667</v>
      </c>
      <c r="U102" s="4">
        <v>241.45</v>
      </c>
      <c r="V102" s="4">
        <v>1019.4222222222223</v>
      </c>
    </row>
    <row r="103" spans="1:22" x14ac:dyDescent="0.25">
      <c r="A103">
        <v>51</v>
      </c>
      <c r="B103" s="4">
        <v>329.75555555555553</v>
      </c>
      <c r="C103" s="4">
        <v>901.94545454545448</v>
      </c>
      <c r="D103" s="4">
        <v>424.91111111111115</v>
      </c>
      <c r="E103" s="4">
        <v>281.40000000000003</v>
      </c>
      <c r="F103" s="4">
        <v>560.08888888888896</v>
      </c>
      <c r="G103" s="4">
        <v>612.28888888888889</v>
      </c>
      <c r="H103" s="4">
        <v>488.4666666666667</v>
      </c>
      <c r="I103" s="4">
        <v>482.93333333333339</v>
      </c>
      <c r="J103" s="4">
        <v>478.4666666666667</v>
      </c>
      <c r="K103" s="4">
        <v>441.35555555555561</v>
      </c>
      <c r="L103" s="4">
        <v>1789.6727272727271</v>
      </c>
      <c r="M103" s="4">
        <v>485.60000000000008</v>
      </c>
      <c r="N103" s="4">
        <v>99.600000000000009</v>
      </c>
      <c r="O103" s="4">
        <v>881.42222222222233</v>
      </c>
      <c r="P103" s="4">
        <v>326.86666666666673</v>
      </c>
      <c r="Q103" s="4">
        <v>835.6</v>
      </c>
      <c r="R103" s="4">
        <v>551.22222222222229</v>
      </c>
      <c r="S103" s="4">
        <v>972.80000000000007</v>
      </c>
      <c r="T103" s="4">
        <v>629.20000000000005</v>
      </c>
      <c r="U103" s="4">
        <v>242.77499999999998</v>
      </c>
      <c r="V103" s="4">
        <v>1026.8000000000002</v>
      </c>
    </row>
    <row r="104" spans="1:22" x14ac:dyDescent="0.25">
      <c r="A104">
        <v>51.5</v>
      </c>
      <c r="B104" s="4">
        <v>331.86666666666673</v>
      </c>
      <c r="C104" s="4">
        <v>909.92727272727257</v>
      </c>
      <c r="D104" s="4">
        <v>426.22222222222229</v>
      </c>
      <c r="E104" s="4">
        <v>283.71111111111117</v>
      </c>
      <c r="F104" s="4">
        <v>563.08888888888896</v>
      </c>
      <c r="G104" s="4">
        <v>615.15555555555557</v>
      </c>
      <c r="H104" s="4">
        <v>490.04444444444454</v>
      </c>
      <c r="I104" s="4">
        <v>484.24444444444447</v>
      </c>
      <c r="J104" s="4">
        <v>481.22222222222229</v>
      </c>
      <c r="K104" s="4">
        <v>443.73333333333341</v>
      </c>
      <c r="L104" s="4">
        <v>1805.5090909090907</v>
      </c>
      <c r="M104" s="4">
        <v>486.4666666666667</v>
      </c>
      <c r="N104" s="4">
        <v>100.93333333333335</v>
      </c>
      <c r="O104" s="4">
        <v>885.88888888888891</v>
      </c>
      <c r="P104" s="4">
        <v>328.44444444444451</v>
      </c>
      <c r="Q104" s="4">
        <v>839.80000000000018</v>
      </c>
      <c r="R104" s="4">
        <v>554.53333333333342</v>
      </c>
      <c r="S104" s="4">
        <v>976.86666666666667</v>
      </c>
      <c r="T104" s="4">
        <v>632.91111111111115</v>
      </c>
      <c r="U104" s="4">
        <v>244.125</v>
      </c>
      <c r="V104" s="4">
        <v>1034.1555555555556</v>
      </c>
    </row>
    <row r="105" spans="1:22" x14ac:dyDescent="0.25">
      <c r="A105">
        <v>52</v>
      </c>
      <c r="B105" s="4">
        <v>333.97777777777782</v>
      </c>
      <c r="C105" s="4">
        <v>917.90909090909088</v>
      </c>
      <c r="D105" s="4">
        <v>427.51111111111112</v>
      </c>
      <c r="E105" s="4">
        <v>286.04444444444448</v>
      </c>
      <c r="F105" s="4">
        <v>566.13333333333333</v>
      </c>
      <c r="G105" s="4">
        <v>618.08888888888896</v>
      </c>
      <c r="H105" s="4">
        <v>491.6444444444445</v>
      </c>
      <c r="I105" s="4">
        <v>485.57777777777778</v>
      </c>
      <c r="J105" s="4">
        <v>484.00000000000006</v>
      </c>
      <c r="K105" s="4">
        <v>446.08888888888896</v>
      </c>
      <c r="L105" s="4">
        <v>1821.3454545454545</v>
      </c>
      <c r="M105" s="4">
        <v>487.35555555555561</v>
      </c>
      <c r="N105" s="4">
        <v>102.24444444444445</v>
      </c>
      <c r="O105" s="4">
        <v>890.40000000000009</v>
      </c>
      <c r="P105" s="4">
        <v>330.02222222222224</v>
      </c>
      <c r="Q105" s="4">
        <v>844.00000000000011</v>
      </c>
      <c r="R105" s="4">
        <v>557.84444444444455</v>
      </c>
      <c r="S105" s="4">
        <v>981.00000000000011</v>
      </c>
      <c r="T105" s="4">
        <v>636.6444444444445</v>
      </c>
      <c r="U105" s="4">
        <v>245.45000000000002</v>
      </c>
      <c r="V105" s="4">
        <v>1041.5333333333335</v>
      </c>
    </row>
    <row r="106" spans="1:22" x14ac:dyDescent="0.25">
      <c r="A106">
        <v>52.5</v>
      </c>
      <c r="B106" s="4">
        <v>336.08888888888896</v>
      </c>
      <c r="C106" s="4">
        <v>925.89090909090908</v>
      </c>
      <c r="D106" s="4">
        <v>428.84444444444449</v>
      </c>
      <c r="E106" s="4">
        <v>288.33333333333337</v>
      </c>
      <c r="F106" s="4">
        <v>569.13333333333344</v>
      </c>
      <c r="G106" s="4">
        <v>620.97777777777787</v>
      </c>
      <c r="H106" s="4">
        <v>493.20000000000005</v>
      </c>
      <c r="I106" s="4">
        <v>486.88888888888891</v>
      </c>
      <c r="J106" s="4">
        <v>486.75555555555559</v>
      </c>
      <c r="K106" s="4">
        <v>448.4666666666667</v>
      </c>
      <c r="L106" s="4">
        <v>1837.181818181818</v>
      </c>
      <c r="M106" s="4">
        <v>488.26666666666671</v>
      </c>
      <c r="N106" s="4">
        <v>103.53333333333335</v>
      </c>
      <c r="O106" s="4">
        <v>894.88888888888891</v>
      </c>
      <c r="P106" s="4">
        <v>331.62222222222221</v>
      </c>
      <c r="Q106" s="4">
        <v>848.2</v>
      </c>
      <c r="R106" s="4">
        <v>561.15555555555568</v>
      </c>
      <c r="S106" s="4">
        <v>985.04444444444448</v>
      </c>
      <c r="T106" s="4">
        <v>640.37777777777785</v>
      </c>
      <c r="U106" s="4">
        <v>246.77499999999998</v>
      </c>
      <c r="V106" s="4">
        <v>1048.9111111111113</v>
      </c>
    </row>
    <row r="107" spans="1:22" x14ac:dyDescent="0.25">
      <c r="A107">
        <v>53</v>
      </c>
      <c r="B107" s="4">
        <v>338.20000000000005</v>
      </c>
      <c r="C107" s="4">
        <v>933.87272727272716</v>
      </c>
      <c r="D107" s="4">
        <v>430.17777777777786</v>
      </c>
      <c r="E107" s="4">
        <v>290.66666666666674</v>
      </c>
      <c r="F107" s="4">
        <v>572.13333333333333</v>
      </c>
      <c r="G107" s="4">
        <v>623.86666666666679</v>
      </c>
      <c r="H107" s="4">
        <v>494.77777777777783</v>
      </c>
      <c r="I107" s="4">
        <v>488.20000000000005</v>
      </c>
      <c r="J107" s="4">
        <v>489.51111111111118</v>
      </c>
      <c r="K107" s="4">
        <v>450.84444444444449</v>
      </c>
      <c r="L107" s="4">
        <v>1853.0363636363634</v>
      </c>
      <c r="M107" s="4">
        <v>489.15555555555562</v>
      </c>
      <c r="N107" s="4">
        <v>104.8888888888889</v>
      </c>
      <c r="O107" s="4">
        <v>899.35555555555561</v>
      </c>
      <c r="P107" s="4">
        <v>333.20000000000005</v>
      </c>
      <c r="Q107" s="4">
        <v>852.37777777777785</v>
      </c>
      <c r="R107" s="4">
        <v>564.44444444444446</v>
      </c>
      <c r="S107" s="4">
        <v>989.15555555555568</v>
      </c>
      <c r="T107" s="4">
        <v>644.1111111111112</v>
      </c>
      <c r="U107" s="4">
        <v>248.125</v>
      </c>
      <c r="V107" s="4">
        <v>1056.288888888889</v>
      </c>
    </row>
    <row r="108" spans="1:22" x14ac:dyDescent="0.25">
      <c r="A108">
        <v>53.5</v>
      </c>
      <c r="B108" s="4">
        <v>340.31111111111113</v>
      </c>
      <c r="C108" s="4">
        <v>941.85454545454536</v>
      </c>
      <c r="D108" s="4">
        <v>431.48888888888888</v>
      </c>
      <c r="E108" s="4">
        <v>292.97777777777782</v>
      </c>
      <c r="F108" s="4">
        <v>575.13333333333344</v>
      </c>
      <c r="G108" s="4">
        <v>626.7555555555557</v>
      </c>
      <c r="H108" s="4">
        <v>496.35555555555561</v>
      </c>
      <c r="I108" s="4">
        <v>489.51111111111118</v>
      </c>
      <c r="J108" s="4">
        <v>492.28888888888895</v>
      </c>
      <c r="K108" s="4">
        <v>453.20000000000005</v>
      </c>
      <c r="L108" s="4">
        <v>1868.8545454545451</v>
      </c>
      <c r="M108" s="4">
        <v>490.04444444444454</v>
      </c>
      <c r="N108" s="4">
        <v>106.2</v>
      </c>
      <c r="O108" s="4">
        <v>903.86666666666679</v>
      </c>
      <c r="P108" s="4">
        <v>334.75555555555553</v>
      </c>
      <c r="Q108" s="4">
        <v>856.60000000000014</v>
      </c>
      <c r="R108" s="4">
        <v>567.73333333333335</v>
      </c>
      <c r="S108" s="4">
        <v>993.24444444444453</v>
      </c>
      <c r="T108" s="4">
        <v>647.84444444444443</v>
      </c>
      <c r="U108" s="4">
        <v>249.45</v>
      </c>
      <c r="V108" s="4">
        <v>1063.6444444444446</v>
      </c>
    </row>
    <row r="109" spans="1:22" x14ac:dyDescent="0.25">
      <c r="A109">
        <v>54</v>
      </c>
      <c r="B109" s="4">
        <v>342.37777777777779</v>
      </c>
      <c r="C109" s="4">
        <v>949.83636363636356</v>
      </c>
      <c r="D109" s="4">
        <v>432.8</v>
      </c>
      <c r="E109" s="4">
        <v>295.31111111111113</v>
      </c>
      <c r="F109" s="4">
        <v>578.13333333333344</v>
      </c>
      <c r="G109" s="4">
        <v>629.66666666666674</v>
      </c>
      <c r="H109" s="4">
        <v>497.93333333333339</v>
      </c>
      <c r="I109" s="4">
        <v>490.82222222222231</v>
      </c>
      <c r="J109" s="4">
        <v>495.06666666666672</v>
      </c>
      <c r="K109" s="4">
        <v>455.57777777777778</v>
      </c>
      <c r="L109" s="4">
        <v>1884.6909090909089</v>
      </c>
      <c r="M109" s="4">
        <v>490.93333333333334</v>
      </c>
      <c r="N109" s="4">
        <v>107.51111111111113</v>
      </c>
      <c r="O109" s="4">
        <v>908.35555555555561</v>
      </c>
      <c r="P109" s="4">
        <v>336.33333333333337</v>
      </c>
      <c r="Q109" s="4">
        <v>860.77777777777794</v>
      </c>
      <c r="R109" s="4">
        <v>571.04444444444459</v>
      </c>
      <c r="S109" s="4">
        <v>997.31111111111125</v>
      </c>
      <c r="T109" s="4">
        <v>651.55555555555554</v>
      </c>
      <c r="U109" s="4">
        <v>250.77500000000001</v>
      </c>
      <c r="V109" s="4">
        <v>1071.0222222222224</v>
      </c>
    </row>
    <row r="110" spans="1:22" x14ac:dyDescent="0.25">
      <c r="A110">
        <v>54.5</v>
      </c>
      <c r="B110" s="4">
        <v>344.51111111111112</v>
      </c>
      <c r="C110" s="4">
        <v>965.80000000000007</v>
      </c>
      <c r="D110" s="4">
        <v>434.11111111111114</v>
      </c>
      <c r="E110" s="4">
        <v>297.62222222222226</v>
      </c>
      <c r="F110" s="4">
        <v>581.17777777777781</v>
      </c>
      <c r="G110" s="4">
        <v>632.55555555555554</v>
      </c>
      <c r="H110" s="4">
        <v>499.53333333333336</v>
      </c>
      <c r="I110" s="4">
        <v>492.15555555555562</v>
      </c>
      <c r="J110" s="4">
        <v>497.82222222222231</v>
      </c>
      <c r="K110" s="4">
        <v>457.93333333333334</v>
      </c>
      <c r="L110" s="4">
        <v>1916.3818181818181</v>
      </c>
      <c r="M110" s="4">
        <v>491.84444444444455</v>
      </c>
      <c r="N110" s="4">
        <v>108.82222222222224</v>
      </c>
      <c r="O110" s="4">
        <v>912.84444444444443</v>
      </c>
      <c r="P110" s="4">
        <v>337.91111111111115</v>
      </c>
      <c r="Q110" s="4">
        <v>865.00000000000011</v>
      </c>
      <c r="R110" s="4">
        <v>574.35555555555561</v>
      </c>
      <c r="S110" s="4">
        <v>1001.4222222222223</v>
      </c>
      <c r="T110" s="4">
        <v>655.28888888888889</v>
      </c>
      <c r="U110" s="4">
        <v>252.1</v>
      </c>
      <c r="V110" s="4">
        <v>1078.4000000000001</v>
      </c>
    </row>
    <row r="111" spans="1:22" x14ac:dyDescent="0.25">
      <c r="A111">
        <v>55</v>
      </c>
      <c r="B111" s="4">
        <v>346.62222222222221</v>
      </c>
      <c r="C111" s="4">
        <v>973.78181818181815</v>
      </c>
      <c r="D111" s="4">
        <v>435.42222222222227</v>
      </c>
      <c r="E111" s="4">
        <v>299.93333333333334</v>
      </c>
      <c r="F111" s="4">
        <v>584.17777777777781</v>
      </c>
      <c r="G111" s="4">
        <v>635.44444444444446</v>
      </c>
      <c r="H111" s="4">
        <v>501.11111111111114</v>
      </c>
      <c r="I111" s="4">
        <v>493.4666666666667</v>
      </c>
      <c r="J111" s="4">
        <v>500.57777777777778</v>
      </c>
      <c r="K111" s="4">
        <v>460.31111111111113</v>
      </c>
      <c r="L111" s="4">
        <v>1932.1999999999998</v>
      </c>
      <c r="M111" s="4">
        <v>492.73333333333335</v>
      </c>
      <c r="N111" s="4">
        <v>110.13333333333335</v>
      </c>
      <c r="O111" s="4">
        <v>917.31111111111125</v>
      </c>
      <c r="P111" s="4">
        <v>339.51111111111112</v>
      </c>
      <c r="Q111" s="4">
        <v>869.2</v>
      </c>
      <c r="R111" s="4">
        <v>577.66666666666674</v>
      </c>
      <c r="S111" s="4">
        <v>1005.4888888888891</v>
      </c>
      <c r="T111" s="4">
        <v>659.02222222222224</v>
      </c>
      <c r="U111" s="4">
        <v>253.42500000000001</v>
      </c>
      <c r="V111" s="4">
        <v>1085.7333333333333</v>
      </c>
    </row>
    <row r="112" spans="1:22" x14ac:dyDescent="0.25">
      <c r="A112">
        <v>55.5</v>
      </c>
      <c r="B112" s="4">
        <v>348.71111111111111</v>
      </c>
      <c r="C112" s="4">
        <v>981.76363636363635</v>
      </c>
      <c r="D112" s="4">
        <v>436.73333333333341</v>
      </c>
      <c r="E112" s="4">
        <v>302.26666666666671</v>
      </c>
      <c r="F112" s="4">
        <v>587.17777777777792</v>
      </c>
      <c r="G112" s="4">
        <v>638.33333333333337</v>
      </c>
      <c r="H112" s="4">
        <v>502.68888888888898</v>
      </c>
      <c r="I112" s="4">
        <v>494.77777777777783</v>
      </c>
      <c r="J112" s="4">
        <v>503.33333333333337</v>
      </c>
      <c r="K112" s="4">
        <v>462.66666666666669</v>
      </c>
      <c r="L112" s="4">
        <v>1948.0545454545454</v>
      </c>
      <c r="M112" s="4">
        <v>493.60000000000008</v>
      </c>
      <c r="N112" s="4">
        <v>111.44444444444446</v>
      </c>
      <c r="O112" s="4">
        <v>921.80000000000007</v>
      </c>
      <c r="P112" s="4">
        <v>341.08888888888896</v>
      </c>
      <c r="Q112" s="4">
        <v>873.37777777777785</v>
      </c>
      <c r="R112" s="4">
        <v>580.97777777777787</v>
      </c>
      <c r="S112" s="4">
        <v>1009.6000000000001</v>
      </c>
      <c r="T112" s="4">
        <v>662.75555555555559</v>
      </c>
      <c r="U112" s="4">
        <v>254.77499999999998</v>
      </c>
      <c r="V112" s="4">
        <v>1093.1111111111111</v>
      </c>
    </row>
    <row r="113" spans="1:22" x14ac:dyDescent="0.25">
      <c r="A113">
        <v>56</v>
      </c>
      <c r="B113" s="4">
        <v>350.82222222222225</v>
      </c>
      <c r="C113" s="4">
        <v>989.74545454545444</v>
      </c>
      <c r="D113" s="4">
        <v>438.0888888888889</v>
      </c>
      <c r="E113" s="4">
        <v>304.60000000000002</v>
      </c>
      <c r="F113" s="4">
        <v>590.17777777777781</v>
      </c>
      <c r="G113" s="4">
        <v>641.24444444444453</v>
      </c>
      <c r="H113" s="4">
        <v>504.24444444444447</v>
      </c>
      <c r="I113" s="4">
        <v>496.11111111111114</v>
      </c>
      <c r="J113" s="4">
        <v>506.11111111111114</v>
      </c>
      <c r="K113" s="4">
        <v>465.06666666666672</v>
      </c>
      <c r="L113" s="4">
        <v>1963.8909090909092</v>
      </c>
      <c r="M113" s="4">
        <v>494.51111111111118</v>
      </c>
      <c r="N113" s="4">
        <v>112.77777777777779</v>
      </c>
      <c r="O113" s="4">
        <v>926.26666666666677</v>
      </c>
      <c r="P113" s="4">
        <v>342.66666666666669</v>
      </c>
      <c r="Q113" s="4">
        <v>877.5777777777779</v>
      </c>
      <c r="R113" s="4">
        <v>584.26666666666677</v>
      </c>
      <c r="S113" s="4">
        <v>1013.6666666666667</v>
      </c>
      <c r="T113" s="4">
        <v>666.48888888888894</v>
      </c>
      <c r="U113" s="4">
        <v>256.09999999999997</v>
      </c>
      <c r="V113" s="4">
        <v>1100.4888888888891</v>
      </c>
    </row>
    <row r="114" spans="1:22" x14ac:dyDescent="0.25">
      <c r="A114">
        <v>56.5</v>
      </c>
      <c r="B114" s="4">
        <v>352.93333333333334</v>
      </c>
      <c r="C114" s="4">
        <v>997.72727272727263</v>
      </c>
      <c r="D114" s="4">
        <v>439.37777777777779</v>
      </c>
      <c r="E114" s="4">
        <v>306.88888888888891</v>
      </c>
      <c r="F114" s="4">
        <v>593.20000000000005</v>
      </c>
      <c r="G114" s="4">
        <v>644.13333333333344</v>
      </c>
      <c r="H114" s="4">
        <v>505.82222222222231</v>
      </c>
      <c r="I114" s="4">
        <v>497.40000000000009</v>
      </c>
      <c r="J114" s="4">
        <v>508.86666666666673</v>
      </c>
      <c r="K114" s="4">
        <v>467.42222222222227</v>
      </c>
      <c r="L114" s="4">
        <v>1979.7272727272723</v>
      </c>
      <c r="M114" s="4">
        <v>495.40000000000009</v>
      </c>
      <c r="N114" s="4">
        <v>114.11111111111113</v>
      </c>
      <c r="O114" s="4">
        <v>930.77777777777794</v>
      </c>
      <c r="P114" s="4">
        <v>344.24444444444447</v>
      </c>
      <c r="Q114" s="4">
        <v>881.77777777777794</v>
      </c>
      <c r="R114" s="4">
        <v>587.5777777777779</v>
      </c>
      <c r="S114" s="4">
        <v>1017.7555555555557</v>
      </c>
      <c r="T114" s="4">
        <v>670.22222222222229</v>
      </c>
      <c r="U114" s="4">
        <v>257.45</v>
      </c>
      <c r="V114" s="4">
        <v>1107.8444444444444</v>
      </c>
    </row>
    <row r="115" spans="1:22" x14ac:dyDescent="0.25">
      <c r="A115">
        <v>57</v>
      </c>
      <c r="B115" s="4">
        <v>355.02222222222224</v>
      </c>
      <c r="C115" s="4">
        <v>1005.7090909090908</v>
      </c>
      <c r="D115" s="4">
        <v>440.68888888888893</v>
      </c>
      <c r="E115" s="4">
        <v>309.22222222222229</v>
      </c>
      <c r="F115" s="4">
        <v>596.20000000000016</v>
      </c>
      <c r="G115" s="4">
        <v>647.02222222222235</v>
      </c>
      <c r="H115" s="4">
        <v>507.42222222222227</v>
      </c>
      <c r="I115" s="4">
        <v>498.73333333333341</v>
      </c>
      <c r="J115" s="4">
        <v>511.62222222222226</v>
      </c>
      <c r="K115" s="4">
        <v>469.77777777777783</v>
      </c>
      <c r="L115" s="4">
        <v>1995.5636363636361</v>
      </c>
      <c r="M115" s="4">
        <v>496.28888888888895</v>
      </c>
      <c r="N115" s="4">
        <v>115.4</v>
      </c>
      <c r="O115" s="4">
        <v>935.28888888888901</v>
      </c>
      <c r="P115" s="4">
        <v>345.80000000000007</v>
      </c>
      <c r="Q115" s="4">
        <v>885.97777777777787</v>
      </c>
      <c r="R115" s="4">
        <v>590.88888888888891</v>
      </c>
      <c r="S115" s="4">
        <v>1021.8444444444445</v>
      </c>
      <c r="T115" s="4">
        <v>673.93333333333339</v>
      </c>
      <c r="U115" s="4">
        <v>258.77499999999998</v>
      </c>
      <c r="V115" s="4">
        <v>1115.2222222222224</v>
      </c>
    </row>
    <row r="116" spans="1:22" x14ac:dyDescent="0.25">
      <c r="A116">
        <v>57.5</v>
      </c>
      <c r="B116" s="4">
        <v>357.13333333333338</v>
      </c>
      <c r="C116" s="4">
        <v>1013.6909090909089</v>
      </c>
      <c r="D116" s="4">
        <v>442.02222222222224</v>
      </c>
      <c r="E116" s="4">
        <v>311.55555555555554</v>
      </c>
      <c r="F116" s="4">
        <v>599.22222222222229</v>
      </c>
      <c r="G116" s="4">
        <v>649.93333333333351</v>
      </c>
      <c r="H116" s="4">
        <v>509.00000000000006</v>
      </c>
      <c r="I116" s="4">
        <v>500.04444444444454</v>
      </c>
      <c r="J116" s="4">
        <v>514.37777777777785</v>
      </c>
      <c r="K116" s="4">
        <v>472.13333333333338</v>
      </c>
      <c r="L116" s="4">
        <v>2011.3999999999999</v>
      </c>
      <c r="M116" s="4">
        <v>497.17777777777781</v>
      </c>
      <c r="N116" s="4">
        <v>116.71111111111112</v>
      </c>
      <c r="O116" s="4">
        <v>939.75555555555559</v>
      </c>
      <c r="P116" s="4">
        <v>347.40000000000003</v>
      </c>
      <c r="Q116" s="4">
        <v>890.15555555555568</v>
      </c>
      <c r="R116" s="4">
        <v>594.20000000000005</v>
      </c>
      <c r="S116" s="4">
        <v>1025.9111111111113</v>
      </c>
      <c r="T116" s="4">
        <v>677.66666666666674</v>
      </c>
      <c r="U116" s="4">
        <v>260.125</v>
      </c>
      <c r="V116" s="4">
        <v>1122.6000000000001</v>
      </c>
    </row>
    <row r="117" spans="1:22" x14ac:dyDescent="0.25">
      <c r="A117">
        <v>58</v>
      </c>
      <c r="B117" s="4">
        <v>359.26666666666665</v>
      </c>
      <c r="C117" s="4">
        <v>1021.6727272727271</v>
      </c>
      <c r="D117" s="4">
        <v>443.31111111111119</v>
      </c>
      <c r="E117" s="4">
        <v>313.86666666666673</v>
      </c>
      <c r="F117" s="4">
        <v>602.22222222222229</v>
      </c>
      <c r="G117" s="4">
        <v>652.84444444444443</v>
      </c>
      <c r="H117" s="4">
        <v>510.57777777777778</v>
      </c>
      <c r="I117" s="4">
        <v>501.35555555555561</v>
      </c>
      <c r="J117" s="4">
        <v>517.15555555555557</v>
      </c>
      <c r="K117" s="4">
        <v>474.53333333333336</v>
      </c>
      <c r="L117" s="4">
        <v>2027.2363636363634</v>
      </c>
      <c r="M117" s="4">
        <v>498.0888888888889</v>
      </c>
      <c r="N117" s="4">
        <v>118.04444444444445</v>
      </c>
      <c r="O117" s="4">
        <v>944.24444444444464</v>
      </c>
      <c r="P117" s="4">
        <v>348.97777777777782</v>
      </c>
      <c r="Q117" s="4">
        <v>894.37777777777796</v>
      </c>
      <c r="R117" s="4">
        <v>597.51111111111118</v>
      </c>
      <c r="S117" s="4">
        <v>1030.0444444444445</v>
      </c>
      <c r="T117" s="4">
        <v>681.42222222222222</v>
      </c>
      <c r="U117" s="4">
        <v>261.45</v>
      </c>
      <c r="V117" s="4">
        <v>1129.9555555555557</v>
      </c>
    </row>
    <row r="118" spans="1:22" x14ac:dyDescent="0.25">
      <c r="A118">
        <v>58.5</v>
      </c>
      <c r="B118" s="4">
        <v>361.35555555555561</v>
      </c>
      <c r="C118" s="4">
        <v>1029.6545454545453</v>
      </c>
      <c r="D118" s="4">
        <v>444.6444444444445</v>
      </c>
      <c r="E118" s="4">
        <v>316.2</v>
      </c>
      <c r="F118" s="4">
        <v>605.22222222222229</v>
      </c>
      <c r="G118" s="4">
        <v>655.73333333333335</v>
      </c>
      <c r="H118" s="4">
        <v>512.15555555555557</v>
      </c>
      <c r="I118" s="4">
        <v>502.68888888888898</v>
      </c>
      <c r="J118" s="4">
        <v>519.91111111111115</v>
      </c>
      <c r="K118" s="4">
        <v>476.88888888888891</v>
      </c>
      <c r="L118" s="4">
        <v>2043.090909090909</v>
      </c>
      <c r="M118" s="4">
        <v>498.97777777777782</v>
      </c>
      <c r="N118" s="4">
        <v>119.33333333333336</v>
      </c>
      <c r="O118" s="4">
        <v>948.71111111111122</v>
      </c>
      <c r="P118" s="4">
        <v>350.5555555555556</v>
      </c>
      <c r="Q118" s="4">
        <v>898.55555555555566</v>
      </c>
      <c r="R118" s="4">
        <v>600.80000000000007</v>
      </c>
      <c r="S118" s="4">
        <v>1034.1111111111113</v>
      </c>
      <c r="T118" s="4">
        <v>685.13333333333344</v>
      </c>
      <c r="U118" s="4">
        <v>262.77499999999998</v>
      </c>
      <c r="V118" s="4">
        <v>1137.3333333333335</v>
      </c>
    </row>
    <row r="119" spans="1:22" x14ac:dyDescent="0.25">
      <c r="A119">
        <v>59</v>
      </c>
      <c r="B119" s="4">
        <v>363.44444444444451</v>
      </c>
      <c r="C119" s="4">
        <v>1045.6181818181817</v>
      </c>
      <c r="D119" s="4">
        <v>445.97777777777782</v>
      </c>
      <c r="E119" s="4">
        <v>318.48888888888888</v>
      </c>
      <c r="F119" s="4">
        <v>608.24444444444441</v>
      </c>
      <c r="G119" s="4">
        <v>658.6</v>
      </c>
      <c r="H119" s="4">
        <v>513.71111111111111</v>
      </c>
      <c r="I119" s="4">
        <v>504.00000000000006</v>
      </c>
      <c r="J119" s="4">
        <v>522.68888888888898</v>
      </c>
      <c r="K119" s="4">
        <v>479.26666666666671</v>
      </c>
      <c r="L119" s="4">
        <v>2074.7454545454543</v>
      </c>
      <c r="M119" s="4">
        <v>499.84444444444449</v>
      </c>
      <c r="N119" s="4">
        <v>120.68888888888891</v>
      </c>
      <c r="O119" s="4">
        <v>953.2</v>
      </c>
      <c r="P119" s="4">
        <v>352.13333333333338</v>
      </c>
      <c r="Q119" s="4">
        <v>902.77777777777783</v>
      </c>
      <c r="R119" s="4">
        <v>604.08888888888885</v>
      </c>
      <c r="S119" s="4">
        <v>1038.2222222222224</v>
      </c>
      <c r="T119" s="4">
        <v>688.86666666666679</v>
      </c>
      <c r="U119" s="4">
        <v>264.07499999999999</v>
      </c>
      <c r="V119" s="4">
        <v>1144.7111111111112</v>
      </c>
    </row>
    <row r="120" spans="1:22" x14ac:dyDescent="0.25">
      <c r="A120">
        <v>59.5</v>
      </c>
      <c r="B120" s="4">
        <v>365.5555555555556</v>
      </c>
      <c r="C120" s="4">
        <v>1053.5999999999999</v>
      </c>
      <c r="D120" s="4">
        <v>447.26666666666671</v>
      </c>
      <c r="E120" s="4">
        <v>320.82222222222225</v>
      </c>
      <c r="F120" s="4">
        <v>611.26666666666677</v>
      </c>
      <c r="G120" s="4">
        <v>661.51111111111118</v>
      </c>
      <c r="H120" s="4">
        <v>515.31111111111113</v>
      </c>
      <c r="I120" s="4">
        <v>505.31111111111113</v>
      </c>
      <c r="J120" s="4">
        <v>525.44444444444446</v>
      </c>
      <c r="K120" s="4">
        <v>481.6</v>
      </c>
      <c r="L120" s="4">
        <v>2090.6</v>
      </c>
      <c r="M120" s="4">
        <v>500.75555555555559</v>
      </c>
      <c r="N120" s="4">
        <v>122.00000000000001</v>
      </c>
      <c r="O120" s="4">
        <v>957.71111111111122</v>
      </c>
      <c r="P120" s="4">
        <v>353.71111111111111</v>
      </c>
      <c r="Q120" s="4">
        <v>906.95555555555563</v>
      </c>
      <c r="R120" s="4">
        <v>607.4</v>
      </c>
      <c r="S120" s="4">
        <v>1042.288888888889</v>
      </c>
      <c r="T120" s="4">
        <v>692.5777777777779</v>
      </c>
      <c r="U120" s="4">
        <v>265.45</v>
      </c>
      <c r="V120" s="4">
        <v>1152.0666666666666</v>
      </c>
    </row>
    <row r="121" spans="1:22" x14ac:dyDescent="0.25">
      <c r="A121">
        <v>60</v>
      </c>
      <c r="B121" s="4">
        <v>367.66666666666669</v>
      </c>
      <c r="C121" s="4">
        <v>1061.5818181818181</v>
      </c>
      <c r="D121" s="4">
        <v>448.60000000000008</v>
      </c>
      <c r="E121" s="4">
        <v>323.13333333333338</v>
      </c>
      <c r="F121" s="4">
        <v>614.26666666666677</v>
      </c>
      <c r="G121" s="4">
        <v>664.40000000000009</v>
      </c>
      <c r="H121" s="4">
        <v>516.91111111111115</v>
      </c>
      <c r="I121" s="4">
        <v>506.62222222222226</v>
      </c>
      <c r="J121" s="4">
        <v>528.22222222222229</v>
      </c>
      <c r="K121" s="4">
        <v>484.00000000000006</v>
      </c>
      <c r="L121" s="4">
        <v>2106.4363636363632</v>
      </c>
      <c r="M121" s="4">
        <v>501.6444444444445</v>
      </c>
      <c r="N121" s="4">
        <v>123.28888888888889</v>
      </c>
      <c r="O121" s="4">
        <v>962.17777777777792</v>
      </c>
      <c r="P121" s="4">
        <v>355.28888888888889</v>
      </c>
      <c r="Q121" s="4">
        <v>911.17777777777781</v>
      </c>
      <c r="R121" s="4">
        <v>610.71111111111111</v>
      </c>
      <c r="S121" s="4">
        <v>1046.3555555555556</v>
      </c>
      <c r="T121" s="4">
        <v>696.31111111111113</v>
      </c>
      <c r="U121" s="4">
        <v>266.75</v>
      </c>
      <c r="V121" s="4">
        <v>1159.4666666666667</v>
      </c>
    </row>
    <row r="122" spans="1:22" x14ac:dyDescent="0.25">
      <c r="A122">
        <v>60.5</v>
      </c>
      <c r="B122" s="4">
        <v>369.77777777777783</v>
      </c>
      <c r="C122" s="4">
        <v>1069.5636363636363</v>
      </c>
      <c r="D122" s="4">
        <v>449.91111111111115</v>
      </c>
      <c r="E122" s="4">
        <v>325.4666666666667</v>
      </c>
      <c r="F122" s="4">
        <v>617.26666666666665</v>
      </c>
      <c r="G122" s="4">
        <v>667.28888888888889</v>
      </c>
      <c r="H122" s="4">
        <v>518.4666666666667</v>
      </c>
      <c r="I122" s="4">
        <v>507.93333333333339</v>
      </c>
      <c r="J122" s="4">
        <v>530.97777777777787</v>
      </c>
      <c r="K122" s="4">
        <v>486.35555555555561</v>
      </c>
      <c r="L122" s="4">
        <v>2122.2545454545452</v>
      </c>
      <c r="M122" s="4">
        <v>502.53333333333336</v>
      </c>
      <c r="N122" s="4">
        <v>124.62222222222223</v>
      </c>
      <c r="O122" s="4">
        <v>966.66666666666674</v>
      </c>
      <c r="P122" s="4">
        <v>356.86666666666673</v>
      </c>
      <c r="Q122" s="4">
        <v>915.35555555555572</v>
      </c>
      <c r="R122" s="4">
        <v>614.02222222222224</v>
      </c>
      <c r="S122" s="4">
        <v>1050.4666666666667</v>
      </c>
      <c r="T122" s="4">
        <v>700.08888888888896</v>
      </c>
      <c r="U122" s="4">
        <v>268.09999999999997</v>
      </c>
      <c r="V122" s="4">
        <v>1166.8222222222225</v>
      </c>
    </row>
    <row r="123" spans="1:22" x14ac:dyDescent="0.25">
      <c r="A123">
        <v>61</v>
      </c>
      <c r="B123" s="4">
        <v>371.88888888888891</v>
      </c>
      <c r="C123" s="4">
        <v>1077.5454545454545</v>
      </c>
      <c r="D123" s="4">
        <v>451.22222222222229</v>
      </c>
      <c r="E123" s="4">
        <v>327.75555555555559</v>
      </c>
      <c r="F123" s="4">
        <v>620.28888888888889</v>
      </c>
      <c r="G123" s="4">
        <v>670.2</v>
      </c>
      <c r="H123" s="4">
        <v>520.04444444444448</v>
      </c>
      <c r="I123" s="4">
        <v>509.24444444444447</v>
      </c>
      <c r="J123" s="4">
        <v>533.73333333333335</v>
      </c>
      <c r="K123" s="4">
        <v>488.73333333333341</v>
      </c>
      <c r="L123" s="4">
        <v>2138.1090909090908</v>
      </c>
      <c r="M123" s="4">
        <v>503.42222222222227</v>
      </c>
      <c r="N123" s="4">
        <v>125.93333333333335</v>
      </c>
      <c r="O123" s="4">
        <v>971.15555555555557</v>
      </c>
      <c r="P123" s="4">
        <v>358.44444444444451</v>
      </c>
      <c r="Q123" s="4">
        <v>919.55555555555566</v>
      </c>
      <c r="R123" s="4">
        <v>617.31111111111125</v>
      </c>
      <c r="S123" s="4">
        <v>1054.5333333333335</v>
      </c>
      <c r="T123" s="4">
        <v>703.80000000000007</v>
      </c>
      <c r="U123" s="4">
        <v>269.42499999999995</v>
      </c>
      <c r="V123" s="4">
        <v>1174.1777777777779</v>
      </c>
    </row>
    <row r="124" spans="1:22" x14ac:dyDescent="0.25">
      <c r="A124">
        <v>61.5</v>
      </c>
      <c r="B124" s="4">
        <v>373.97777777777782</v>
      </c>
      <c r="C124" s="4">
        <v>1085.5272727272725</v>
      </c>
      <c r="D124" s="4">
        <v>452.53333333333336</v>
      </c>
      <c r="E124" s="4">
        <v>330.0888888888889</v>
      </c>
      <c r="F124" s="4">
        <v>623.28888888888901</v>
      </c>
      <c r="G124" s="4">
        <v>673.08888888888896</v>
      </c>
      <c r="H124" s="4">
        <v>521.62222222222226</v>
      </c>
      <c r="I124" s="4">
        <v>510.57777777777778</v>
      </c>
      <c r="J124" s="4">
        <v>536.48888888888894</v>
      </c>
      <c r="K124" s="4">
        <v>491.08888888888896</v>
      </c>
      <c r="L124" s="4">
        <v>2153.9454545454546</v>
      </c>
      <c r="M124" s="4">
        <v>504.33333333333337</v>
      </c>
      <c r="N124" s="4">
        <v>127.24444444444445</v>
      </c>
      <c r="O124" s="4">
        <v>975.64444444444462</v>
      </c>
      <c r="P124" s="4">
        <v>360.02222222222224</v>
      </c>
      <c r="Q124" s="4">
        <v>923.75555555555559</v>
      </c>
      <c r="R124" s="4">
        <v>620.6444444444445</v>
      </c>
      <c r="S124" s="4">
        <v>1058.6444444444446</v>
      </c>
      <c r="T124" s="4">
        <v>707.53333333333342</v>
      </c>
      <c r="U124" s="4">
        <v>270.77499999999998</v>
      </c>
      <c r="V124" s="4">
        <v>1181.5555555555559</v>
      </c>
    </row>
    <row r="125" spans="1:22" x14ac:dyDescent="0.25">
      <c r="A125">
        <v>62</v>
      </c>
      <c r="B125" s="4">
        <v>376.11111111111114</v>
      </c>
      <c r="C125" s="4">
        <v>1093.5090909090907</v>
      </c>
      <c r="D125" s="4">
        <v>453.86666666666673</v>
      </c>
      <c r="E125" s="4">
        <v>332.40000000000003</v>
      </c>
      <c r="F125" s="4">
        <v>626.28888888888889</v>
      </c>
      <c r="G125" s="4">
        <v>676</v>
      </c>
      <c r="H125" s="4">
        <v>523.22222222222229</v>
      </c>
      <c r="I125" s="4">
        <v>511.91111111111121</v>
      </c>
      <c r="J125" s="4">
        <v>539.26666666666665</v>
      </c>
      <c r="K125" s="4">
        <v>493.4666666666667</v>
      </c>
      <c r="L125" s="4">
        <v>2169.7818181818184</v>
      </c>
      <c r="M125" s="4">
        <v>505.20000000000005</v>
      </c>
      <c r="N125" s="4">
        <v>128.57777777777778</v>
      </c>
      <c r="O125" s="4">
        <v>980.13333333333344</v>
      </c>
      <c r="P125" s="4">
        <v>361.6</v>
      </c>
      <c r="Q125" s="4">
        <v>927.93333333333339</v>
      </c>
      <c r="R125" s="4">
        <v>623.93333333333339</v>
      </c>
      <c r="S125" s="4">
        <v>1062.7111111111112</v>
      </c>
      <c r="T125" s="4">
        <v>711.26666666666677</v>
      </c>
      <c r="U125" s="4">
        <v>272.09999999999997</v>
      </c>
      <c r="V125" s="4">
        <v>1188.9111111111113</v>
      </c>
    </row>
    <row r="126" spans="1:22" x14ac:dyDescent="0.25">
      <c r="A126">
        <v>62.5</v>
      </c>
      <c r="B126" s="4">
        <v>378.20000000000005</v>
      </c>
      <c r="C126" s="4">
        <v>1101.4909090909091</v>
      </c>
      <c r="D126" s="4">
        <v>455.17777777777786</v>
      </c>
      <c r="E126" s="4">
        <v>334.75555555555553</v>
      </c>
      <c r="F126" s="4">
        <v>629.28888888888901</v>
      </c>
      <c r="G126" s="4">
        <v>678.86666666666679</v>
      </c>
      <c r="H126" s="4">
        <v>524.80000000000007</v>
      </c>
      <c r="I126" s="4">
        <v>513.20000000000005</v>
      </c>
      <c r="J126" s="4">
        <v>542.02222222222224</v>
      </c>
      <c r="K126" s="4">
        <v>495.82222222222231</v>
      </c>
      <c r="L126" s="4">
        <v>2185.6181818181817</v>
      </c>
      <c r="M126" s="4">
        <v>506.11111111111114</v>
      </c>
      <c r="N126" s="4">
        <v>129.88888888888891</v>
      </c>
      <c r="O126" s="4">
        <v>984.6444444444445</v>
      </c>
      <c r="P126" s="4">
        <v>363.20000000000005</v>
      </c>
      <c r="Q126" s="4">
        <v>932.15555555555568</v>
      </c>
      <c r="R126" s="4">
        <v>627.24444444444453</v>
      </c>
      <c r="S126" s="4">
        <v>1066.8222222222223</v>
      </c>
      <c r="T126" s="4">
        <v>714.97777777777787</v>
      </c>
      <c r="U126" s="4">
        <v>273.42500000000001</v>
      </c>
      <c r="V126" s="4">
        <v>1196.2666666666669</v>
      </c>
    </row>
    <row r="127" spans="1:22" x14ac:dyDescent="0.25">
      <c r="A127">
        <v>63</v>
      </c>
      <c r="B127" s="4">
        <v>380.28888888888889</v>
      </c>
      <c r="C127" s="4">
        <v>1109.4727272727273</v>
      </c>
      <c r="D127" s="4">
        <v>456.48888888888888</v>
      </c>
      <c r="E127" s="4">
        <v>337.06666666666672</v>
      </c>
      <c r="F127" s="4">
        <v>632.31111111111125</v>
      </c>
      <c r="G127" s="4">
        <v>681.7555555555557</v>
      </c>
      <c r="H127" s="4">
        <v>526.37777777777785</v>
      </c>
      <c r="I127" s="4">
        <v>514.51111111111118</v>
      </c>
      <c r="J127" s="4">
        <v>544.77777777777783</v>
      </c>
      <c r="K127" s="4">
        <v>498.22222222222223</v>
      </c>
      <c r="L127" s="4">
        <v>2201.454545454545</v>
      </c>
      <c r="M127" s="4">
        <v>507.00000000000006</v>
      </c>
      <c r="N127" s="4">
        <v>131.17777777777781</v>
      </c>
      <c r="O127" s="4">
        <v>989.11111111111131</v>
      </c>
      <c r="P127" s="4">
        <v>364.77777777777783</v>
      </c>
      <c r="Q127" s="4">
        <v>936.33333333333348</v>
      </c>
      <c r="R127" s="4">
        <v>630.55555555555566</v>
      </c>
      <c r="S127" s="4">
        <v>1070.9111111111113</v>
      </c>
      <c r="T127" s="4">
        <v>718.73333333333346</v>
      </c>
      <c r="U127" s="4">
        <v>274.75</v>
      </c>
      <c r="V127" s="4">
        <v>1203.6444444444446</v>
      </c>
    </row>
    <row r="128" spans="1:22" x14ac:dyDescent="0.25">
      <c r="A128">
        <v>63.5</v>
      </c>
      <c r="B128" s="4">
        <v>382.40000000000009</v>
      </c>
      <c r="C128" s="4">
        <v>1117.4545454545455</v>
      </c>
      <c r="D128" s="4">
        <v>457.82222222222231</v>
      </c>
      <c r="E128" s="4">
        <v>339.37777777777779</v>
      </c>
      <c r="F128" s="4">
        <v>635.33333333333337</v>
      </c>
      <c r="G128" s="4">
        <v>684.6444444444445</v>
      </c>
      <c r="H128" s="4">
        <v>527.95555555555563</v>
      </c>
      <c r="I128" s="4">
        <v>515.82222222222231</v>
      </c>
      <c r="J128" s="4">
        <v>547.5333333333333</v>
      </c>
      <c r="K128" s="4">
        <v>500.57777777777778</v>
      </c>
      <c r="L128" s="4">
        <v>2217.2909090909088</v>
      </c>
      <c r="M128" s="4">
        <v>507.88888888888897</v>
      </c>
      <c r="N128" s="4">
        <v>132.51111111111112</v>
      </c>
      <c r="O128" s="4">
        <v>993.60000000000014</v>
      </c>
      <c r="P128" s="4">
        <v>366.35555555555561</v>
      </c>
      <c r="Q128" s="4">
        <v>940.53333333333342</v>
      </c>
      <c r="R128" s="4">
        <v>633.84444444444455</v>
      </c>
      <c r="S128" s="4">
        <v>1074.9777777777779</v>
      </c>
      <c r="T128" s="4">
        <v>722.46666666666681</v>
      </c>
      <c r="U128" s="4">
        <v>276.125</v>
      </c>
      <c r="V128" s="4">
        <v>1211.0222222222224</v>
      </c>
    </row>
    <row r="129" spans="1:22" x14ac:dyDescent="0.25">
      <c r="A129">
        <v>64</v>
      </c>
      <c r="B129" s="4">
        <v>384.51111111111118</v>
      </c>
      <c r="C129" s="4">
        <v>1133.4181818181817</v>
      </c>
      <c r="D129" s="4">
        <v>459.11111111111114</v>
      </c>
      <c r="E129" s="4">
        <v>341.71111111111117</v>
      </c>
      <c r="F129" s="4">
        <v>638.33333333333337</v>
      </c>
      <c r="G129" s="4">
        <v>687.5777777777779</v>
      </c>
      <c r="H129" s="4">
        <v>529.51111111111118</v>
      </c>
      <c r="I129" s="4">
        <v>517.15555555555557</v>
      </c>
      <c r="J129" s="4">
        <v>550.33333333333337</v>
      </c>
      <c r="K129" s="4">
        <v>502.95555555555563</v>
      </c>
      <c r="L129" s="4">
        <v>2248.9636363636364</v>
      </c>
      <c r="M129" s="4">
        <v>508.80000000000007</v>
      </c>
      <c r="N129" s="4">
        <v>133.84444444444446</v>
      </c>
      <c r="O129" s="4">
        <v>998.08888888888896</v>
      </c>
      <c r="P129" s="4">
        <v>367.93333333333334</v>
      </c>
      <c r="Q129" s="4">
        <v>944.73333333333346</v>
      </c>
      <c r="R129" s="4">
        <v>637.17777777777792</v>
      </c>
      <c r="S129" s="4">
        <v>1079.088888888889</v>
      </c>
      <c r="T129" s="4">
        <v>726.17777777777781</v>
      </c>
      <c r="U129" s="4">
        <v>277.42499999999995</v>
      </c>
      <c r="V129" s="4">
        <v>1218.377777777778</v>
      </c>
    </row>
    <row r="130" spans="1:22" x14ac:dyDescent="0.25">
      <c r="A130">
        <v>64.5</v>
      </c>
      <c r="B130" s="4">
        <v>386.6</v>
      </c>
      <c r="C130" s="4">
        <v>1141.3999999999999</v>
      </c>
      <c r="D130" s="4">
        <v>460.42222222222227</v>
      </c>
      <c r="E130" s="4">
        <v>344.02222222222224</v>
      </c>
      <c r="F130" s="4">
        <v>641.35555555555561</v>
      </c>
      <c r="G130" s="4">
        <v>690.4666666666667</v>
      </c>
      <c r="H130" s="4">
        <v>531.1111111111112</v>
      </c>
      <c r="I130" s="4">
        <v>518.4666666666667</v>
      </c>
      <c r="J130" s="4">
        <v>553.08888888888896</v>
      </c>
      <c r="K130" s="4">
        <v>505.31111111111113</v>
      </c>
      <c r="L130" s="4">
        <v>2264.8000000000002</v>
      </c>
      <c r="M130" s="4">
        <v>509.68888888888898</v>
      </c>
      <c r="N130" s="4">
        <v>135.13333333333335</v>
      </c>
      <c r="O130" s="4">
        <v>1002.5555555555557</v>
      </c>
      <c r="P130" s="4">
        <v>369.51111111111118</v>
      </c>
      <c r="Q130" s="4">
        <v>948.95555555555563</v>
      </c>
      <c r="R130" s="4">
        <v>640.44444444444446</v>
      </c>
      <c r="S130" s="4">
        <v>1083.1555555555558</v>
      </c>
      <c r="T130" s="4">
        <v>729.91111111111115</v>
      </c>
      <c r="U130" s="4">
        <v>278.75</v>
      </c>
      <c r="V130" s="4">
        <v>1225.7777777777781</v>
      </c>
    </row>
    <row r="131" spans="1:22" x14ac:dyDescent="0.25">
      <c r="A131">
        <v>65</v>
      </c>
      <c r="B131" s="4">
        <v>388.71111111111111</v>
      </c>
      <c r="C131" s="4">
        <v>1149.3818181818181</v>
      </c>
      <c r="D131" s="4">
        <v>461.75555555555559</v>
      </c>
      <c r="E131" s="4">
        <v>346.33333333333337</v>
      </c>
      <c r="F131" s="4">
        <v>644.35555555555561</v>
      </c>
      <c r="G131" s="4">
        <v>693.35555555555561</v>
      </c>
      <c r="H131" s="4">
        <v>532.68888888888898</v>
      </c>
      <c r="I131" s="4">
        <v>519.80000000000007</v>
      </c>
      <c r="J131" s="4">
        <v>555.84444444444443</v>
      </c>
      <c r="K131" s="4">
        <v>507.68888888888898</v>
      </c>
      <c r="L131" s="4">
        <v>2280.6545454545453</v>
      </c>
      <c r="M131" s="4">
        <v>510.60000000000008</v>
      </c>
      <c r="N131" s="4">
        <v>136.46666666666667</v>
      </c>
      <c r="O131" s="4">
        <v>1007.0444444444446</v>
      </c>
      <c r="P131" s="4">
        <v>371.08888888888896</v>
      </c>
      <c r="Q131" s="4">
        <v>953.13333333333344</v>
      </c>
      <c r="R131" s="4">
        <v>643.75555555555559</v>
      </c>
      <c r="S131" s="4">
        <v>1087.2666666666667</v>
      </c>
      <c r="T131" s="4">
        <v>733.62222222222226</v>
      </c>
      <c r="U131" s="4">
        <v>280.07499999999999</v>
      </c>
      <c r="V131" s="4">
        <v>1233.1333333333334</v>
      </c>
    </row>
    <row r="132" spans="1:22" x14ac:dyDescent="0.25">
      <c r="A132">
        <v>65.5</v>
      </c>
      <c r="B132" s="4">
        <v>390.84444444444449</v>
      </c>
      <c r="C132" s="4">
        <v>1157.3636363636363</v>
      </c>
      <c r="D132" s="4">
        <v>463.06666666666672</v>
      </c>
      <c r="E132" s="4">
        <v>348.64444444444445</v>
      </c>
      <c r="F132" s="4">
        <v>647.37777777777785</v>
      </c>
      <c r="G132" s="4">
        <v>696.24444444444453</v>
      </c>
      <c r="H132" s="4">
        <v>534.26666666666665</v>
      </c>
      <c r="I132" s="4">
        <v>521.08888888888896</v>
      </c>
      <c r="J132" s="4">
        <v>558.6</v>
      </c>
      <c r="K132" s="4">
        <v>510.04444444444454</v>
      </c>
      <c r="L132" s="4">
        <v>2296.4909090909086</v>
      </c>
      <c r="M132" s="4">
        <v>511.4666666666667</v>
      </c>
      <c r="N132" s="4">
        <v>137.7777777777778</v>
      </c>
      <c r="O132" s="4">
        <v>1011.5111111111112</v>
      </c>
      <c r="P132" s="4">
        <v>372.66666666666669</v>
      </c>
      <c r="Q132" s="4">
        <v>957.35555555555561</v>
      </c>
      <c r="R132" s="4">
        <v>647.06666666666672</v>
      </c>
      <c r="S132" s="4">
        <v>1091.3333333333335</v>
      </c>
      <c r="T132" s="4">
        <v>737.37777777777785</v>
      </c>
      <c r="U132" s="4">
        <v>281.42499999999995</v>
      </c>
      <c r="V132" s="4">
        <v>1240.4888888888891</v>
      </c>
    </row>
    <row r="133" spans="1:22" x14ac:dyDescent="0.25">
      <c r="A133">
        <v>66</v>
      </c>
      <c r="B133" s="4">
        <v>392.93333333333334</v>
      </c>
      <c r="C133" s="4">
        <v>1165.3454545454545</v>
      </c>
      <c r="D133" s="4">
        <v>464.37777777777779</v>
      </c>
      <c r="E133" s="4">
        <v>350.97777777777782</v>
      </c>
      <c r="F133" s="4">
        <v>650.37777777777785</v>
      </c>
      <c r="G133" s="4">
        <v>699.1111111111112</v>
      </c>
      <c r="H133" s="4">
        <v>535.84444444444443</v>
      </c>
      <c r="I133" s="4">
        <v>522.40000000000009</v>
      </c>
      <c r="J133" s="4">
        <v>561.37777777777785</v>
      </c>
      <c r="K133" s="4">
        <v>512.42222222222233</v>
      </c>
      <c r="L133" s="4">
        <v>2312.3090909090906</v>
      </c>
      <c r="M133" s="4">
        <v>512.37777777777785</v>
      </c>
      <c r="N133" s="4">
        <v>139.0888888888889</v>
      </c>
      <c r="O133" s="4">
        <v>1016.0222222222222</v>
      </c>
      <c r="P133" s="4">
        <v>374.24444444444447</v>
      </c>
      <c r="Q133" s="4">
        <v>961.53333333333342</v>
      </c>
      <c r="R133" s="4">
        <v>650.35555555555572</v>
      </c>
      <c r="S133" s="4">
        <v>1095.4222222222222</v>
      </c>
      <c r="T133" s="4">
        <v>741.1111111111112</v>
      </c>
      <c r="U133" s="4">
        <v>282.74999999999994</v>
      </c>
      <c r="V133" s="4">
        <v>1247.8888888888889</v>
      </c>
    </row>
    <row r="134" spans="1:22" x14ac:dyDescent="0.25">
      <c r="A134">
        <v>66.5</v>
      </c>
      <c r="B134" s="4">
        <v>395.04444444444448</v>
      </c>
      <c r="C134" s="4">
        <v>1173.3272727272727</v>
      </c>
      <c r="D134" s="4">
        <v>465.71111111111117</v>
      </c>
      <c r="E134" s="4">
        <v>353.28888888888889</v>
      </c>
      <c r="F134" s="4">
        <v>653.37777777777785</v>
      </c>
      <c r="G134" s="4">
        <v>702.02222222222235</v>
      </c>
      <c r="H134" s="4">
        <v>537.42222222222233</v>
      </c>
      <c r="I134" s="4">
        <v>523.73333333333335</v>
      </c>
      <c r="J134" s="4">
        <v>564.13333333333344</v>
      </c>
      <c r="K134" s="4">
        <v>514.80000000000007</v>
      </c>
      <c r="L134" s="4">
        <v>2328.1636363636362</v>
      </c>
      <c r="M134" s="4">
        <v>513.26666666666677</v>
      </c>
      <c r="N134" s="4">
        <v>140.4</v>
      </c>
      <c r="O134" s="4">
        <v>1020.5111111111113</v>
      </c>
      <c r="P134" s="4">
        <v>375.82222222222225</v>
      </c>
      <c r="Q134" s="4">
        <v>965.71111111111122</v>
      </c>
      <c r="R134" s="4">
        <v>653.68888888888898</v>
      </c>
      <c r="S134" s="4">
        <v>1099.5111111111112</v>
      </c>
      <c r="T134" s="4">
        <v>744.82222222222231</v>
      </c>
      <c r="U134" s="4">
        <v>284.07499999999999</v>
      </c>
      <c r="V134" s="4">
        <v>1255.2444444444445</v>
      </c>
    </row>
    <row r="135" spans="1:22" x14ac:dyDescent="0.25">
      <c r="A135">
        <v>67</v>
      </c>
      <c r="B135" s="4">
        <v>397.15555555555557</v>
      </c>
      <c r="C135" s="4">
        <v>1181.3090909090909</v>
      </c>
      <c r="D135" s="4">
        <v>467.00000000000006</v>
      </c>
      <c r="E135" s="4">
        <v>355.60000000000008</v>
      </c>
      <c r="F135" s="4">
        <v>656.37777777777785</v>
      </c>
      <c r="G135" s="4">
        <v>704.93333333333351</v>
      </c>
      <c r="H135" s="4">
        <v>539.02222222222224</v>
      </c>
      <c r="I135" s="4">
        <v>525.04444444444448</v>
      </c>
      <c r="J135" s="4">
        <v>566.88888888888891</v>
      </c>
      <c r="K135" s="4">
        <v>517.15555555555557</v>
      </c>
      <c r="L135" s="4">
        <v>2344</v>
      </c>
      <c r="M135" s="4">
        <v>514.15555555555557</v>
      </c>
      <c r="N135" s="4">
        <v>141.73333333333335</v>
      </c>
      <c r="O135" s="4">
        <v>1025.0222222222224</v>
      </c>
      <c r="P135" s="4">
        <v>377.40000000000009</v>
      </c>
      <c r="Q135" s="4">
        <v>969.93333333333351</v>
      </c>
      <c r="R135" s="4">
        <v>656.97777777777776</v>
      </c>
      <c r="S135" s="4">
        <v>1103.6000000000001</v>
      </c>
      <c r="T135" s="4">
        <v>748.55555555555566</v>
      </c>
      <c r="U135" s="4">
        <v>285.42500000000001</v>
      </c>
      <c r="V135" s="4">
        <v>1262.6000000000001</v>
      </c>
    </row>
    <row r="136" spans="1:22" x14ac:dyDescent="0.25">
      <c r="A136">
        <v>67.5</v>
      </c>
      <c r="B136" s="4">
        <v>399.24444444444447</v>
      </c>
      <c r="C136" s="4">
        <v>1189.2909090909091</v>
      </c>
      <c r="D136" s="4">
        <v>468.31111111111119</v>
      </c>
      <c r="E136" s="4">
        <v>357.93333333333334</v>
      </c>
      <c r="F136" s="4">
        <v>659.37777777777785</v>
      </c>
      <c r="G136" s="4">
        <v>707.82222222222231</v>
      </c>
      <c r="H136" s="4">
        <v>540.57777777777778</v>
      </c>
      <c r="I136" s="4">
        <v>526.37777777777785</v>
      </c>
      <c r="J136" s="4">
        <v>569.64444444444439</v>
      </c>
      <c r="K136" s="4">
        <v>519.51111111111118</v>
      </c>
      <c r="L136" s="4">
        <v>2359.8363636363638</v>
      </c>
      <c r="M136" s="4">
        <v>515.04444444444448</v>
      </c>
      <c r="N136" s="4">
        <v>143.02222222222224</v>
      </c>
      <c r="O136" s="4">
        <v>1029.4888888888891</v>
      </c>
      <c r="P136" s="4">
        <v>379.00000000000006</v>
      </c>
      <c r="Q136" s="4">
        <v>974.11111111111131</v>
      </c>
      <c r="R136" s="4">
        <v>660.31111111111113</v>
      </c>
      <c r="S136" s="4">
        <v>1107.6888888888889</v>
      </c>
      <c r="T136" s="4">
        <v>752.28888888888889</v>
      </c>
      <c r="U136" s="4">
        <v>286.77499999999998</v>
      </c>
      <c r="V136" s="4">
        <v>1270.0000000000002</v>
      </c>
    </row>
    <row r="137" spans="1:22" x14ac:dyDescent="0.25">
      <c r="A137">
        <v>68</v>
      </c>
      <c r="B137" s="4">
        <v>401.35555555555561</v>
      </c>
      <c r="C137" s="4">
        <v>1197.2727272727273</v>
      </c>
      <c r="D137" s="4">
        <v>469.66666666666669</v>
      </c>
      <c r="E137" s="4">
        <v>360.24444444444453</v>
      </c>
      <c r="F137" s="4">
        <v>662.42222222222222</v>
      </c>
      <c r="G137" s="4">
        <v>710.71111111111122</v>
      </c>
      <c r="H137" s="4">
        <v>542.15555555555557</v>
      </c>
      <c r="I137" s="4">
        <v>527.68888888888898</v>
      </c>
      <c r="J137" s="4">
        <v>572.42222222222222</v>
      </c>
      <c r="K137" s="4">
        <v>521.88888888888891</v>
      </c>
      <c r="L137" s="4">
        <v>2375.6727272727267</v>
      </c>
      <c r="M137" s="4">
        <v>515.93333333333339</v>
      </c>
      <c r="N137" s="4">
        <v>144.35555555555555</v>
      </c>
      <c r="O137" s="4">
        <v>1033.9777777777779</v>
      </c>
      <c r="P137" s="4">
        <v>380.57777777777778</v>
      </c>
      <c r="Q137" s="4">
        <v>978.31111111111125</v>
      </c>
      <c r="R137" s="4">
        <v>663.6</v>
      </c>
      <c r="S137" s="4">
        <v>1111.7555555555557</v>
      </c>
      <c r="T137" s="4">
        <v>756.02222222222224</v>
      </c>
      <c r="U137" s="4">
        <v>288.09999999999997</v>
      </c>
      <c r="V137" s="4">
        <v>1277.3555555555556</v>
      </c>
    </row>
    <row r="138" spans="1:22" x14ac:dyDescent="0.25">
      <c r="A138">
        <v>68.5</v>
      </c>
      <c r="B138" s="4">
        <v>403.4666666666667</v>
      </c>
      <c r="C138" s="4">
        <v>1205.2545454545452</v>
      </c>
      <c r="D138" s="4">
        <v>470.95555555555563</v>
      </c>
      <c r="E138" s="4">
        <v>362.57777777777778</v>
      </c>
      <c r="F138" s="4">
        <v>665.42222222222233</v>
      </c>
      <c r="G138" s="4">
        <v>713.62222222222226</v>
      </c>
      <c r="H138" s="4">
        <v>543.73333333333335</v>
      </c>
      <c r="I138" s="4">
        <v>528.97777777777776</v>
      </c>
      <c r="J138" s="4">
        <v>575.17777777777781</v>
      </c>
      <c r="K138" s="4">
        <v>524.26666666666665</v>
      </c>
      <c r="L138" s="4">
        <v>2391.5090909090904</v>
      </c>
      <c r="M138" s="4">
        <v>516.84444444444455</v>
      </c>
      <c r="N138" s="4">
        <v>145.6888888888889</v>
      </c>
      <c r="O138" s="4">
        <v>1038.4666666666667</v>
      </c>
      <c r="P138" s="4">
        <v>382.13333333333338</v>
      </c>
      <c r="Q138" s="4">
        <v>982.51111111111118</v>
      </c>
      <c r="R138" s="4">
        <v>666.88888888888903</v>
      </c>
      <c r="S138" s="4">
        <v>1115.8666666666668</v>
      </c>
      <c r="T138" s="4">
        <v>759.75555555555559</v>
      </c>
      <c r="U138" s="4">
        <v>289.42499999999995</v>
      </c>
      <c r="V138" s="4">
        <v>1284.6888888888891</v>
      </c>
    </row>
    <row r="139" spans="1:22" x14ac:dyDescent="0.25">
      <c r="A139">
        <v>69</v>
      </c>
      <c r="B139" s="4">
        <v>405.5555555555556</v>
      </c>
      <c r="C139" s="4">
        <v>1221.2181818181816</v>
      </c>
      <c r="D139" s="4">
        <v>472.28888888888895</v>
      </c>
      <c r="E139" s="4">
        <v>364.88888888888891</v>
      </c>
      <c r="F139" s="4">
        <v>668.42222222222233</v>
      </c>
      <c r="G139" s="4">
        <v>716.51111111111118</v>
      </c>
      <c r="H139" s="4">
        <v>545.31111111111113</v>
      </c>
      <c r="I139" s="4">
        <v>530.31111111111113</v>
      </c>
      <c r="J139" s="4">
        <v>577.95555555555563</v>
      </c>
      <c r="K139" s="4">
        <v>526.6444444444445</v>
      </c>
      <c r="L139" s="4">
        <v>2423.1999999999998</v>
      </c>
      <c r="M139" s="4">
        <v>517.71111111111111</v>
      </c>
      <c r="N139" s="4">
        <v>146.97777777777779</v>
      </c>
      <c r="O139" s="4">
        <v>1042.9555555555555</v>
      </c>
      <c r="P139" s="4">
        <v>383.71111111111111</v>
      </c>
      <c r="Q139" s="4">
        <v>986.73333333333335</v>
      </c>
      <c r="R139" s="4">
        <v>670.22222222222229</v>
      </c>
      <c r="S139" s="4">
        <v>1119.9555555555557</v>
      </c>
      <c r="T139" s="4">
        <v>763.48888888888894</v>
      </c>
      <c r="U139" s="4">
        <v>290.72500000000002</v>
      </c>
      <c r="V139" s="4">
        <v>1292.0888888888892</v>
      </c>
    </row>
    <row r="140" spans="1:22" x14ac:dyDescent="0.25">
      <c r="A140">
        <v>69.5</v>
      </c>
      <c r="B140" s="4">
        <v>407.68888888888893</v>
      </c>
      <c r="C140" s="4">
        <v>1229.1999999999998</v>
      </c>
      <c r="D140" s="4">
        <v>473.60000000000008</v>
      </c>
      <c r="E140" s="4">
        <v>367.20000000000005</v>
      </c>
      <c r="F140" s="4">
        <v>671.44444444444446</v>
      </c>
      <c r="G140" s="4">
        <v>719.40000000000009</v>
      </c>
      <c r="H140" s="4">
        <v>546.91111111111115</v>
      </c>
      <c r="I140" s="4">
        <v>531.62222222222226</v>
      </c>
      <c r="J140" s="4">
        <v>580.71111111111111</v>
      </c>
      <c r="K140" s="4">
        <v>528.97777777777776</v>
      </c>
      <c r="L140" s="4">
        <v>2439.0181818181818</v>
      </c>
      <c r="M140" s="4">
        <v>518.62222222222226</v>
      </c>
      <c r="N140" s="4">
        <v>148.3111111111111</v>
      </c>
      <c r="O140" s="4">
        <v>1047.4444444444446</v>
      </c>
      <c r="P140" s="4">
        <v>385.28888888888889</v>
      </c>
      <c r="Q140" s="4">
        <v>990.93333333333351</v>
      </c>
      <c r="R140" s="4">
        <v>673.51111111111118</v>
      </c>
      <c r="S140" s="4">
        <v>1124.0444444444445</v>
      </c>
      <c r="T140" s="4">
        <v>767.2</v>
      </c>
      <c r="U140" s="4">
        <v>292.07499999999999</v>
      </c>
      <c r="V140" s="4">
        <v>1299.4444444444446</v>
      </c>
    </row>
    <row r="141" spans="1:22" x14ac:dyDescent="0.25">
      <c r="A141">
        <v>70</v>
      </c>
      <c r="B141" s="4">
        <v>409.77777777777783</v>
      </c>
      <c r="C141" s="4">
        <v>1237.1818181818182</v>
      </c>
      <c r="D141" s="4">
        <v>474.88888888888891</v>
      </c>
      <c r="E141" s="4">
        <v>369.53333333333336</v>
      </c>
      <c r="F141" s="4">
        <v>674.4666666666667</v>
      </c>
      <c r="G141" s="4">
        <v>722.31111111111125</v>
      </c>
      <c r="H141" s="4">
        <v>548.48888888888894</v>
      </c>
      <c r="I141" s="4">
        <v>532.95555555555563</v>
      </c>
      <c r="J141" s="4">
        <v>583.48888888888894</v>
      </c>
      <c r="K141" s="4">
        <v>531.37777777777785</v>
      </c>
      <c r="L141" s="4">
        <v>2454.8545454545456</v>
      </c>
      <c r="M141" s="4">
        <v>519.51111111111118</v>
      </c>
      <c r="N141" s="4">
        <v>149.62222222222223</v>
      </c>
      <c r="O141" s="4">
        <v>1051.9111111111113</v>
      </c>
      <c r="P141" s="4">
        <v>386.88888888888891</v>
      </c>
      <c r="Q141" s="4">
        <v>995.13333333333344</v>
      </c>
      <c r="R141" s="4">
        <v>676.82222222222231</v>
      </c>
      <c r="S141" s="4">
        <v>1128.1333333333334</v>
      </c>
      <c r="T141" s="4">
        <v>770.93333333333339</v>
      </c>
      <c r="U141" s="4">
        <v>293.42500000000001</v>
      </c>
      <c r="V141" s="4">
        <v>1306.8222222222225</v>
      </c>
    </row>
    <row r="142" spans="1:22" x14ac:dyDescent="0.25">
      <c r="A142">
        <v>70.5</v>
      </c>
      <c r="B142" s="4">
        <v>411.86666666666673</v>
      </c>
      <c r="C142" s="4">
        <v>1245.1636363636362</v>
      </c>
      <c r="D142" s="4">
        <v>476.22222222222229</v>
      </c>
      <c r="E142" s="4">
        <v>371.86666666666673</v>
      </c>
      <c r="F142" s="4">
        <v>677.46666666666681</v>
      </c>
      <c r="G142" s="4">
        <v>725.2</v>
      </c>
      <c r="H142" s="4">
        <v>550.04444444444448</v>
      </c>
      <c r="I142" s="4">
        <v>534.26666666666665</v>
      </c>
      <c r="J142" s="4">
        <v>586.24444444444453</v>
      </c>
      <c r="K142" s="4">
        <v>533.73333333333335</v>
      </c>
      <c r="L142" s="4">
        <v>2470.7090909090907</v>
      </c>
      <c r="M142" s="4">
        <v>520.40000000000009</v>
      </c>
      <c r="N142" s="4">
        <v>150.91111111111113</v>
      </c>
      <c r="O142" s="4">
        <v>1056.4000000000001</v>
      </c>
      <c r="P142" s="4">
        <v>388.4666666666667</v>
      </c>
      <c r="Q142" s="4">
        <v>999.31111111111125</v>
      </c>
      <c r="R142" s="4">
        <v>680.1111111111112</v>
      </c>
      <c r="S142" s="4">
        <v>1132.2</v>
      </c>
      <c r="T142" s="4">
        <v>774.66666666666674</v>
      </c>
      <c r="U142" s="4">
        <v>294.75</v>
      </c>
      <c r="V142" s="4">
        <v>1314.2</v>
      </c>
    </row>
    <row r="143" spans="1:22" x14ac:dyDescent="0.25">
      <c r="A143" t="s">
        <v>472</v>
      </c>
    </row>
    <row r="144" spans="1:22" x14ac:dyDescent="0.25">
      <c r="A144">
        <v>71</v>
      </c>
      <c r="B144" s="4">
        <v>6.3111111111111118</v>
      </c>
      <c r="C144" s="4">
        <v>17.654545454545456</v>
      </c>
      <c r="D144" s="4">
        <v>6.9777777777777787</v>
      </c>
      <c r="E144" s="4">
        <v>5.8888888888888893</v>
      </c>
      <c r="F144" s="4">
        <v>10.266666666666667</v>
      </c>
      <c r="G144" s="4">
        <v>10.4</v>
      </c>
      <c r="H144" s="4">
        <v>8.1555555555555568</v>
      </c>
      <c r="I144" s="4">
        <v>7.8888888888888893</v>
      </c>
      <c r="J144" s="4">
        <v>8.4222222222222225</v>
      </c>
      <c r="K144" s="4">
        <v>7.7555555555555564</v>
      </c>
      <c r="L144" s="4">
        <v>35.018181818181816</v>
      </c>
      <c r="M144" s="4">
        <v>8.3111111111111118</v>
      </c>
      <c r="N144" s="4">
        <v>3.2888888888888892</v>
      </c>
      <c r="O144" s="4">
        <v>15.955555555555556</v>
      </c>
      <c r="P144" s="4">
        <v>6.0444444444444452</v>
      </c>
      <c r="Q144" s="4">
        <v>14.577777777777778</v>
      </c>
      <c r="R144" s="4">
        <v>9.9111111111111114</v>
      </c>
      <c r="S144" s="4">
        <v>17.222222222222225</v>
      </c>
      <c r="T144" s="4">
        <v>12.577777777777779</v>
      </c>
      <c r="U144" s="4">
        <v>5.9249999999999998</v>
      </c>
      <c r="V144" s="4">
        <v>18.555555555555557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44"/>
  <sheetViews>
    <sheetView topLeftCell="A102" workbookViewId="0">
      <selection activeCell="B141" sqref="B141"/>
    </sheetView>
  </sheetViews>
  <sheetFormatPr defaultRowHeight="15" x14ac:dyDescent="0.25"/>
  <sheetData>
    <row r="1" spans="1:11" x14ac:dyDescent="0.25">
      <c r="A1" t="s">
        <v>511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1" x14ac:dyDescent="0.25">
      <c r="A2">
        <v>0.5</v>
      </c>
      <c r="B2" s="4">
        <v>48.550000000000004</v>
      </c>
      <c r="C2" s="4">
        <v>55.250000000000007</v>
      </c>
      <c r="D2" s="4">
        <v>81</v>
      </c>
      <c r="E2" s="4">
        <v>73.650000000000006</v>
      </c>
      <c r="F2" s="4">
        <v>91.724999999999994</v>
      </c>
      <c r="G2" s="4">
        <v>118.07499999999999</v>
      </c>
      <c r="H2" s="4">
        <v>47.15</v>
      </c>
      <c r="I2" s="4">
        <v>99.699999999999989</v>
      </c>
      <c r="J2" s="4">
        <v>85.524999999999977</v>
      </c>
      <c r="K2" s="4">
        <v>47</v>
      </c>
    </row>
    <row r="3" spans="1:11" x14ac:dyDescent="0.25">
      <c r="A3">
        <v>1</v>
      </c>
      <c r="B3" s="4">
        <v>53.825000000000003</v>
      </c>
      <c r="C3" s="4">
        <v>61.725000000000009</v>
      </c>
      <c r="D3" s="4">
        <v>89.425000000000011</v>
      </c>
      <c r="E3" s="4">
        <v>85.075000000000003</v>
      </c>
      <c r="F3" s="4">
        <v>101.92500000000001</v>
      </c>
      <c r="G3" s="4">
        <v>131.32499999999999</v>
      </c>
      <c r="H3" s="4">
        <v>53.125</v>
      </c>
      <c r="I3" s="4">
        <v>109.19999999999999</v>
      </c>
      <c r="J3" s="4">
        <v>96.425000000000011</v>
      </c>
      <c r="K3" s="4">
        <v>52.2</v>
      </c>
    </row>
    <row r="4" spans="1:11" x14ac:dyDescent="0.25">
      <c r="A4">
        <v>1.5</v>
      </c>
      <c r="B4" s="4">
        <v>59.1</v>
      </c>
      <c r="C4" s="4">
        <v>68.2</v>
      </c>
      <c r="D4" s="4">
        <v>97.85</v>
      </c>
      <c r="E4" s="4">
        <v>96.5</v>
      </c>
      <c r="F4" s="4">
        <v>112.125</v>
      </c>
      <c r="G4" s="4">
        <v>144.57499999999999</v>
      </c>
      <c r="H4" s="4">
        <v>59.1</v>
      </c>
      <c r="I4" s="4">
        <v>118.69999999999999</v>
      </c>
      <c r="J4" s="4">
        <v>107.32499999999999</v>
      </c>
      <c r="K4" s="4">
        <v>57.4</v>
      </c>
    </row>
    <row r="5" spans="1:11" x14ac:dyDescent="0.25">
      <c r="A5">
        <v>2</v>
      </c>
      <c r="B5" s="4">
        <v>64.375</v>
      </c>
      <c r="C5" s="4">
        <v>74.674999999999997</v>
      </c>
      <c r="D5" s="4">
        <v>106.27500000000001</v>
      </c>
      <c r="E5" s="4">
        <v>107.925</v>
      </c>
      <c r="F5" s="4">
        <v>122.32499999999999</v>
      </c>
      <c r="G5" s="4">
        <v>157.82500000000002</v>
      </c>
      <c r="H5" s="4">
        <v>65.074999999999989</v>
      </c>
      <c r="I5" s="4">
        <v>128.19999999999999</v>
      </c>
      <c r="J5" s="4">
        <v>118.22500000000001</v>
      </c>
      <c r="K5" s="4">
        <v>62.6</v>
      </c>
    </row>
    <row r="6" spans="1:11" x14ac:dyDescent="0.25">
      <c r="A6">
        <v>2.5</v>
      </c>
      <c r="B6" s="4">
        <v>69.650000000000006</v>
      </c>
      <c r="C6" s="4">
        <v>81.150000000000006</v>
      </c>
      <c r="D6" s="4">
        <v>114.70000000000002</v>
      </c>
      <c r="E6" s="4">
        <v>119.35</v>
      </c>
      <c r="F6" s="4">
        <v>132.52500000000001</v>
      </c>
      <c r="G6" s="4">
        <v>171.07500000000002</v>
      </c>
      <c r="H6" s="4">
        <v>71.050000000000011</v>
      </c>
      <c r="I6" s="4">
        <v>137.69999999999999</v>
      </c>
      <c r="J6" s="4">
        <v>129.125</v>
      </c>
      <c r="K6" s="4">
        <v>67.8</v>
      </c>
    </row>
    <row r="7" spans="1:11" x14ac:dyDescent="0.25">
      <c r="A7">
        <v>3</v>
      </c>
      <c r="B7" s="4">
        <v>74.925000000000011</v>
      </c>
      <c r="C7" s="4">
        <v>87.625</v>
      </c>
      <c r="D7" s="4">
        <v>123.125</v>
      </c>
      <c r="E7" s="4">
        <v>130.77500000000001</v>
      </c>
      <c r="F7" s="4">
        <v>142.72500000000002</v>
      </c>
      <c r="G7" s="4">
        <v>184.32499999999999</v>
      </c>
      <c r="H7" s="4">
        <v>77.025000000000006</v>
      </c>
      <c r="I7" s="4">
        <v>147.19999999999999</v>
      </c>
      <c r="J7" s="4">
        <v>140.02500000000003</v>
      </c>
      <c r="K7" s="4">
        <v>73</v>
      </c>
    </row>
    <row r="8" spans="1:11" x14ac:dyDescent="0.25">
      <c r="A8">
        <v>3.5</v>
      </c>
      <c r="B8" s="4">
        <v>80.199999999999989</v>
      </c>
      <c r="C8" s="4">
        <v>94.1</v>
      </c>
      <c r="D8" s="4">
        <v>131.55000000000001</v>
      </c>
      <c r="E8" s="4">
        <v>142.20000000000002</v>
      </c>
      <c r="F8" s="4">
        <v>152.92500000000001</v>
      </c>
      <c r="G8" s="4">
        <v>197.57499999999999</v>
      </c>
      <c r="H8" s="4">
        <v>83</v>
      </c>
      <c r="I8" s="4">
        <v>156.69999999999999</v>
      </c>
      <c r="J8" s="4">
        <v>150.92500000000001</v>
      </c>
      <c r="K8" s="4">
        <v>78.2</v>
      </c>
    </row>
    <row r="9" spans="1:11" x14ac:dyDescent="0.25">
      <c r="A9">
        <v>4</v>
      </c>
      <c r="B9" s="4">
        <v>85.474999999999994</v>
      </c>
      <c r="C9" s="4">
        <v>100.57499999999999</v>
      </c>
      <c r="D9" s="4">
        <v>139.97499999999999</v>
      </c>
      <c r="E9" s="4">
        <v>153.625</v>
      </c>
      <c r="F9" s="4">
        <v>163.125</v>
      </c>
      <c r="G9" s="4">
        <v>210.82500000000005</v>
      </c>
      <c r="H9" s="4">
        <v>88.975000000000009</v>
      </c>
      <c r="I9" s="4">
        <v>166.2</v>
      </c>
      <c r="J9" s="4">
        <v>161.82499999999999</v>
      </c>
      <c r="K9" s="4">
        <v>83.4</v>
      </c>
    </row>
    <row r="10" spans="1:11" x14ac:dyDescent="0.25">
      <c r="A10">
        <v>4.5</v>
      </c>
      <c r="B10" s="4">
        <v>90.75</v>
      </c>
      <c r="C10" s="4">
        <v>107.05000000000001</v>
      </c>
      <c r="D10" s="4">
        <v>148.39999999999998</v>
      </c>
      <c r="E10" s="4">
        <v>165.05</v>
      </c>
      <c r="F10" s="4">
        <v>173.32499999999999</v>
      </c>
      <c r="G10" s="4">
        <v>224.07500000000005</v>
      </c>
      <c r="H10" s="4">
        <v>94.950000000000017</v>
      </c>
      <c r="I10" s="4">
        <v>175.7</v>
      </c>
      <c r="J10" s="4">
        <v>172.72500000000002</v>
      </c>
      <c r="K10" s="4">
        <v>88.6</v>
      </c>
    </row>
    <row r="11" spans="1:11" x14ac:dyDescent="0.25">
      <c r="A11">
        <v>5</v>
      </c>
      <c r="B11" s="4">
        <v>96.024999999999991</v>
      </c>
      <c r="C11" s="4">
        <v>113.52499999999999</v>
      </c>
      <c r="D11" s="4">
        <v>156.82499999999999</v>
      </c>
      <c r="E11" s="4">
        <v>176.47500000000002</v>
      </c>
      <c r="F11" s="4">
        <v>183.52499999999998</v>
      </c>
      <c r="G11" s="4">
        <v>237.32500000000002</v>
      </c>
      <c r="H11" s="4">
        <v>100.92500000000001</v>
      </c>
      <c r="I11" s="4">
        <v>185.2</v>
      </c>
      <c r="J11" s="4">
        <v>183.625</v>
      </c>
      <c r="K11" s="4">
        <v>93.799999999999983</v>
      </c>
    </row>
    <row r="12" spans="1:11" x14ac:dyDescent="0.25">
      <c r="A12">
        <v>5.5</v>
      </c>
      <c r="B12" s="4">
        <v>101.25</v>
      </c>
      <c r="C12" s="4">
        <v>117.37500000000001</v>
      </c>
      <c r="D12" s="4">
        <v>175.10000000000002</v>
      </c>
      <c r="E12" s="4">
        <v>187.5</v>
      </c>
      <c r="F12" s="4">
        <v>193.8</v>
      </c>
      <c r="G12" s="4">
        <v>255.92499999999995</v>
      </c>
      <c r="H12" s="4">
        <v>106.75000000000001</v>
      </c>
      <c r="I12" s="4">
        <v>195.125</v>
      </c>
      <c r="J12" s="4">
        <v>192.3</v>
      </c>
      <c r="K12" s="4">
        <v>105.72499999999999</v>
      </c>
    </row>
    <row r="13" spans="1:11" x14ac:dyDescent="0.25">
      <c r="A13">
        <v>6</v>
      </c>
      <c r="B13" s="4">
        <v>106.47500000000001</v>
      </c>
      <c r="C13" s="4">
        <v>123.85</v>
      </c>
      <c r="D13" s="4">
        <v>184.67500000000001</v>
      </c>
      <c r="E13" s="4">
        <v>198.52499999999998</v>
      </c>
      <c r="F13" s="4">
        <v>204.07499999999999</v>
      </c>
      <c r="G13" s="4">
        <v>274.52499999999998</v>
      </c>
      <c r="H13" s="4">
        <v>112.575</v>
      </c>
      <c r="I13" s="4">
        <v>205.05</v>
      </c>
      <c r="J13" s="4">
        <v>200.97500000000002</v>
      </c>
      <c r="K13" s="4">
        <v>111.45</v>
      </c>
    </row>
    <row r="14" spans="1:11" x14ac:dyDescent="0.25">
      <c r="A14">
        <v>6.5</v>
      </c>
      <c r="B14" s="4">
        <v>111.69999999999999</v>
      </c>
      <c r="C14" s="4">
        <v>130.32499999999999</v>
      </c>
      <c r="D14" s="4">
        <v>194.25</v>
      </c>
      <c r="E14" s="4">
        <v>209.55</v>
      </c>
      <c r="F14" s="4">
        <v>214.35000000000002</v>
      </c>
      <c r="G14" s="4">
        <v>293.125</v>
      </c>
      <c r="H14" s="4">
        <v>118.39999999999999</v>
      </c>
      <c r="I14" s="4">
        <v>214.97500000000002</v>
      </c>
      <c r="J14" s="4">
        <v>209.64999999999998</v>
      </c>
      <c r="K14" s="4">
        <v>117.17499999999998</v>
      </c>
    </row>
    <row r="15" spans="1:11" x14ac:dyDescent="0.25">
      <c r="A15">
        <v>7</v>
      </c>
      <c r="B15" s="4">
        <v>116.92500000000001</v>
      </c>
      <c r="C15" s="4">
        <v>136.80000000000001</v>
      </c>
      <c r="D15" s="4">
        <v>203.82499999999999</v>
      </c>
      <c r="E15" s="4">
        <v>220.57499999999999</v>
      </c>
      <c r="F15" s="4">
        <v>224.625</v>
      </c>
      <c r="G15" s="4">
        <v>311.72500000000002</v>
      </c>
      <c r="H15" s="4">
        <v>124.22500000000002</v>
      </c>
      <c r="I15" s="4">
        <v>224.9</v>
      </c>
      <c r="J15" s="4">
        <v>218.32499999999999</v>
      </c>
      <c r="K15" s="4">
        <v>122.9</v>
      </c>
    </row>
    <row r="16" spans="1:11" x14ac:dyDescent="0.25">
      <c r="A16">
        <v>7.5</v>
      </c>
      <c r="B16" s="4">
        <v>122.14999999999999</v>
      </c>
      <c r="C16" s="4">
        <v>143.27500000000001</v>
      </c>
      <c r="D16" s="4">
        <v>213.39999999999998</v>
      </c>
      <c r="E16" s="4">
        <v>231.60000000000002</v>
      </c>
      <c r="F16" s="4">
        <v>234.89999999999998</v>
      </c>
      <c r="G16" s="4">
        <v>330.32499999999999</v>
      </c>
      <c r="H16" s="4">
        <v>130.05000000000001</v>
      </c>
      <c r="I16" s="4">
        <v>234.82500000000002</v>
      </c>
      <c r="J16" s="4">
        <v>227</v>
      </c>
      <c r="K16" s="4">
        <v>128.625</v>
      </c>
    </row>
    <row r="17" spans="1:11" x14ac:dyDescent="0.25">
      <c r="A17">
        <v>8</v>
      </c>
      <c r="B17" s="4">
        <v>127.37500000000001</v>
      </c>
      <c r="C17" s="4">
        <v>149.75</v>
      </c>
      <c r="D17" s="4">
        <v>222.97499999999999</v>
      </c>
      <c r="E17" s="4">
        <v>242.625</v>
      </c>
      <c r="F17" s="4">
        <v>245.17499999999998</v>
      </c>
      <c r="G17" s="4">
        <v>348.92499999999995</v>
      </c>
      <c r="H17" s="4">
        <v>135.875</v>
      </c>
      <c r="I17" s="4">
        <v>244.75</v>
      </c>
      <c r="J17" s="4">
        <v>235.67500000000001</v>
      </c>
      <c r="K17" s="4">
        <v>134.34999999999997</v>
      </c>
    </row>
    <row r="18" spans="1:11" x14ac:dyDescent="0.25">
      <c r="A18">
        <v>8.5</v>
      </c>
      <c r="B18" s="4">
        <v>132.6</v>
      </c>
      <c r="C18" s="4">
        <v>156.22499999999999</v>
      </c>
      <c r="D18" s="4">
        <v>232.55000000000004</v>
      </c>
      <c r="E18" s="4">
        <v>253.65</v>
      </c>
      <c r="F18" s="4">
        <v>255.45000000000002</v>
      </c>
      <c r="G18" s="4">
        <v>367.52499999999998</v>
      </c>
      <c r="H18" s="4">
        <v>141.69999999999999</v>
      </c>
      <c r="I18" s="4">
        <v>254.67500000000001</v>
      </c>
      <c r="J18" s="4">
        <v>244.35000000000002</v>
      </c>
      <c r="K18" s="4">
        <v>140.07499999999999</v>
      </c>
    </row>
    <row r="19" spans="1:11" x14ac:dyDescent="0.25">
      <c r="A19">
        <v>9</v>
      </c>
      <c r="B19" s="4">
        <v>137.82499999999999</v>
      </c>
      <c r="C19" s="4">
        <v>162.69999999999999</v>
      </c>
      <c r="D19" s="4">
        <v>242.125</v>
      </c>
      <c r="E19" s="4">
        <v>264.67500000000001</v>
      </c>
      <c r="F19" s="4">
        <v>265.72500000000002</v>
      </c>
      <c r="G19" s="4">
        <v>386.125</v>
      </c>
      <c r="H19" s="4">
        <v>147.52500000000003</v>
      </c>
      <c r="I19" s="4">
        <v>264.60000000000002</v>
      </c>
      <c r="J19" s="4">
        <v>253.02500000000001</v>
      </c>
      <c r="K19" s="4">
        <v>145.80000000000001</v>
      </c>
    </row>
    <row r="20" spans="1:11" x14ac:dyDescent="0.25">
      <c r="A20">
        <v>9.5</v>
      </c>
      <c r="B20" s="4">
        <v>143.05000000000001</v>
      </c>
      <c r="C20" s="4">
        <v>169.17500000000001</v>
      </c>
      <c r="D20" s="4">
        <v>251.70000000000002</v>
      </c>
      <c r="E20" s="4">
        <v>275.70000000000005</v>
      </c>
      <c r="F20" s="4">
        <v>276</v>
      </c>
      <c r="G20" s="4">
        <v>404.72499999999997</v>
      </c>
      <c r="H20" s="4">
        <v>153.35000000000002</v>
      </c>
      <c r="I20" s="4">
        <v>274.52499999999998</v>
      </c>
      <c r="J20" s="4">
        <v>261.70000000000005</v>
      </c>
      <c r="K20" s="4">
        <v>151.52499999999998</v>
      </c>
    </row>
    <row r="21" spans="1:11" x14ac:dyDescent="0.25">
      <c r="A21">
        <v>10</v>
      </c>
      <c r="B21" s="4">
        <v>148.27500000000001</v>
      </c>
      <c r="C21" s="4">
        <v>175.64999999999998</v>
      </c>
      <c r="D21" s="4">
        <v>261.27500000000003</v>
      </c>
      <c r="E21" s="4">
        <v>286.72500000000002</v>
      </c>
      <c r="F21" s="4">
        <v>286.27500000000003</v>
      </c>
      <c r="G21" s="4">
        <v>423.32500000000005</v>
      </c>
      <c r="H21" s="4">
        <v>159.17500000000001</v>
      </c>
      <c r="I21" s="4">
        <v>284.45000000000005</v>
      </c>
      <c r="J21" s="4">
        <v>270.375</v>
      </c>
      <c r="K21" s="4">
        <v>157.25</v>
      </c>
    </row>
    <row r="22" spans="1:11" x14ac:dyDescent="0.25">
      <c r="A22">
        <v>10.5</v>
      </c>
      <c r="B22" s="4">
        <v>153.375</v>
      </c>
      <c r="C22" s="4">
        <v>178.32499999999999</v>
      </c>
      <c r="D22" s="4">
        <v>263.89999999999998</v>
      </c>
      <c r="E22" s="4">
        <v>297.875</v>
      </c>
      <c r="F22" s="4">
        <v>296.54999999999995</v>
      </c>
      <c r="G22" s="4">
        <v>506.97500000000008</v>
      </c>
      <c r="H22" s="4">
        <v>164.8</v>
      </c>
      <c r="I22" s="4">
        <v>293.5</v>
      </c>
      <c r="J22" s="4">
        <v>279.45000000000005</v>
      </c>
      <c r="K22" s="4">
        <v>162.75</v>
      </c>
    </row>
    <row r="23" spans="1:11" x14ac:dyDescent="0.25">
      <c r="A23">
        <v>11</v>
      </c>
      <c r="B23" s="4">
        <v>158.47500000000002</v>
      </c>
      <c r="C23" s="4">
        <v>184.64999999999998</v>
      </c>
      <c r="D23" s="4">
        <v>273.10000000000002</v>
      </c>
      <c r="E23" s="4">
        <v>309.02500000000003</v>
      </c>
      <c r="F23" s="4">
        <v>306.82499999999993</v>
      </c>
      <c r="G23" s="4">
        <v>525.1</v>
      </c>
      <c r="H23" s="4">
        <v>170.42500000000001</v>
      </c>
      <c r="I23" s="4">
        <v>302.55000000000007</v>
      </c>
      <c r="J23" s="4">
        <v>288.52499999999998</v>
      </c>
      <c r="K23" s="4">
        <v>168.25000000000003</v>
      </c>
    </row>
    <row r="24" spans="1:11" x14ac:dyDescent="0.25">
      <c r="A24">
        <v>11.5</v>
      </c>
      <c r="B24" s="4">
        <v>163.57500000000002</v>
      </c>
      <c r="C24" s="4">
        <v>190.97500000000002</v>
      </c>
      <c r="D24" s="4">
        <v>282.3</v>
      </c>
      <c r="E24" s="4">
        <v>320.17499999999995</v>
      </c>
      <c r="F24" s="4">
        <v>317.10000000000002</v>
      </c>
      <c r="G24" s="4">
        <v>543.22500000000002</v>
      </c>
      <c r="H24" s="4">
        <v>176.05</v>
      </c>
      <c r="I24" s="4">
        <v>311.60000000000002</v>
      </c>
      <c r="J24" s="4">
        <v>297.60000000000002</v>
      </c>
      <c r="K24" s="4">
        <v>173.75</v>
      </c>
    </row>
    <row r="25" spans="1:11" x14ac:dyDescent="0.25">
      <c r="A25">
        <v>12</v>
      </c>
      <c r="B25" s="4">
        <v>168.67500000000001</v>
      </c>
      <c r="C25" s="4">
        <v>197.3</v>
      </c>
      <c r="D25" s="4">
        <v>291.5</v>
      </c>
      <c r="E25" s="4">
        <v>331.32500000000005</v>
      </c>
      <c r="F25" s="4">
        <v>327.375</v>
      </c>
      <c r="G25" s="4">
        <v>561.35000000000014</v>
      </c>
      <c r="H25" s="4">
        <v>181.67500000000001</v>
      </c>
      <c r="I25" s="4">
        <v>320.64999999999998</v>
      </c>
      <c r="J25" s="4">
        <v>306.67500000000001</v>
      </c>
      <c r="K25" s="4">
        <v>179.25</v>
      </c>
    </row>
    <row r="26" spans="1:11" x14ac:dyDescent="0.25">
      <c r="A26">
        <v>12.5</v>
      </c>
      <c r="B26" s="4">
        <v>173.77499999999998</v>
      </c>
      <c r="C26" s="4">
        <v>203.625</v>
      </c>
      <c r="D26" s="4">
        <v>300.70000000000005</v>
      </c>
      <c r="E26" s="4">
        <v>342.47500000000002</v>
      </c>
      <c r="F26" s="4">
        <v>337.65</v>
      </c>
      <c r="G26" s="4">
        <v>579.47500000000002</v>
      </c>
      <c r="H26" s="4">
        <v>187.3</v>
      </c>
      <c r="I26" s="4">
        <v>329.7</v>
      </c>
      <c r="J26" s="4">
        <v>315.75</v>
      </c>
      <c r="K26" s="4">
        <v>184.75</v>
      </c>
    </row>
    <row r="27" spans="1:11" x14ac:dyDescent="0.25">
      <c r="A27">
        <v>13</v>
      </c>
      <c r="B27" s="4">
        <v>178.875</v>
      </c>
      <c r="C27" s="4">
        <v>209.95</v>
      </c>
      <c r="D27" s="4">
        <v>309.89999999999998</v>
      </c>
      <c r="E27" s="4">
        <v>353.625</v>
      </c>
      <c r="F27" s="4">
        <v>347.92500000000007</v>
      </c>
      <c r="G27" s="4">
        <v>597.60000000000014</v>
      </c>
      <c r="H27" s="4">
        <v>192.92500000000001</v>
      </c>
      <c r="I27" s="4">
        <v>338.75</v>
      </c>
      <c r="J27" s="4">
        <v>324.82500000000005</v>
      </c>
      <c r="K27" s="4">
        <v>190.25</v>
      </c>
    </row>
    <row r="28" spans="1:11" x14ac:dyDescent="0.25">
      <c r="A28">
        <v>13.5</v>
      </c>
      <c r="B28" s="4">
        <v>183.97500000000002</v>
      </c>
      <c r="C28" s="4">
        <v>216.27499999999998</v>
      </c>
      <c r="D28" s="4">
        <v>319.10000000000002</v>
      </c>
      <c r="E28" s="4">
        <v>364.77499999999998</v>
      </c>
      <c r="F28" s="4">
        <v>358.20000000000005</v>
      </c>
      <c r="G28" s="4">
        <v>615.72500000000002</v>
      </c>
      <c r="H28" s="4">
        <v>198.55</v>
      </c>
      <c r="I28" s="4">
        <v>347.8</v>
      </c>
      <c r="J28" s="4">
        <v>333.9</v>
      </c>
      <c r="K28" s="4">
        <v>195.75000000000003</v>
      </c>
    </row>
    <row r="29" spans="1:11" x14ac:dyDescent="0.25">
      <c r="A29">
        <v>14</v>
      </c>
      <c r="B29" s="4">
        <v>189.07499999999999</v>
      </c>
      <c r="C29" s="4">
        <v>222.60000000000002</v>
      </c>
      <c r="D29" s="4">
        <v>328.29999999999995</v>
      </c>
      <c r="E29" s="4">
        <v>375.92500000000001</v>
      </c>
      <c r="F29" s="4">
        <v>368.47499999999997</v>
      </c>
      <c r="G29" s="4">
        <v>633.85</v>
      </c>
      <c r="H29" s="4">
        <v>204.17500000000001</v>
      </c>
      <c r="I29" s="4">
        <v>356.85</v>
      </c>
      <c r="J29" s="4">
        <v>342.97500000000002</v>
      </c>
      <c r="K29" s="4">
        <v>201.25</v>
      </c>
    </row>
    <row r="30" spans="1:11" x14ac:dyDescent="0.25">
      <c r="A30">
        <v>14.5</v>
      </c>
      <c r="B30" s="4">
        <v>194.17500000000001</v>
      </c>
      <c r="C30" s="4">
        <v>228.92499999999998</v>
      </c>
      <c r="D30" s="4">
        <v>337.5</v>
      </c>
      <c r="E30" s="4">
        <v>387.07499999999993</v>
      </c>
      <c r="F30" s="4">
        <v>378.75</v>
      </c>
      <c r="G30" s="4">
        <v>651.97500000000014</v>
      </c>
      <c r="H30" s="4">
        <v>209.8</v>
      </c>
      <c r="I30" s="4">
        <v>365.90000000000003</v>
      </c>
      <c r="J30" s="4">
        <v>352.04999999999995</v>
      </c>
      <c r="K30" s="4">
        <v>206.75</v>
      </c>
    </row>
    <row r="31" spans="1:11" x14ac:dyDescent="0.25">
      <c r="A31">
        <v>15</v>
      </c>
      <c r="B31" s="4">
        <v>199.27500000000003</v>
      </c>
      <c r="C31" s="4">
        <v>235.24999999999997</v>
      </c>
      <c r="D31" s="4">
        <v>346.70000000000005</v>
      </c>
      <c r="E31" s="4">
        <v>398.22500000000002</v>
      </c>
      <c r="F31" s="4">
        <v>389.02500000000003</v>
      </c>
      <c r="G31" s="4">
        <v>670.09999999999991</v>
      </c>
      <c r="H31" s="4">
        <v>215.42500000000001</v>
      </c>
      <c r="I31" s="4">
        <v>374.95000000000005</v>
      </c>
      <c r="J31" s="4">
        <v>361.125</v>
      </c>
      <c r="K31" s="4">
        <v>212.25</v>
      </c>
    </row>
    <row r="32" spans="1:11" x14ac:dyDescent="0.25">
      <c r="A32">
        <v>15.5</v>
      </c>
      <c r="B32" s="4">
        <v>204.375</v>
      </c>
      <c r="C32" s="4">
        <v>241.57499999999999</v>
      </c>
      <c r="D32" s="4">
        <v>355.90000000000003</v>
      </c>
      <c r="E32" s="4">
        <v>409.375</v>
      </c>
      <c r="F32" s="4">
        <v>399.29999999999995</v>
      </c>
      <c r="G32" s="4">
        <v>688.22500000000014</v>
      </c>
      <c r="H32" s="4">
        <v>221.05</v>
      </c>
      <c r="I32" s="4">
        <v>384</v>
      </c>
      <c r="J32" s="4">
        <v>370.20000000000005</v>
      </c>
      <c r="K32" s="4">
        <v>217.74999999999997</v>
      </c>
    </row>
    <row r="33" spans="1:11" x14ac:dyDescent="0.25">
      <c r="A33">
        <v>16</v>
      </c>
      <c r="B33" s="4">
        <v>209.47499999999997</v>
      </c>
      <c r="C33" s="4">
        <v>247.9</v>
      </c>
      <c r="D33" s="4">
        <v>365.1</v>
      </c>
      <c r="E33" s="4">
        <v>420.52499999999998</v>
      </c>
      <c r="F33" s="4">
        <v>409.57499999999993</v>
      </c>
      <c r="G33" s="4">
        <v>706.35000000000014</v>
      </c>
      <c r="H33" s="4">
        <v>226.67500000000001</v>
      </c>
      <c r="I33" s="4">
        <v>393.04999999999995</v>
      </c>
      <c r="J33" s="4">
        <v>379.27499999999998</v>
      </c>
      <c r="K33" s="4">
        <v>223.25000000000003</v>
      </c>
    </row>
    <row r="34" spans="1:11" x14ac:dyDescent="0.25">
      <c r="A34">
        <v>16.5</v>
      </c>
      <c r="B34" s="4">
        <v>214.57499999999999</v>
      </c>
      <c r="C34" s="4">
        <v>254.22499999999999</v>
      </c>
      <c r="D34" s="4">
        <v>374.29999999999995</v>
      </c>
      <c r="E34" s="4">
        <v>431.67500000000001</v>
      </c>
      <c r="F34" s="4">
        <v>419.85</v>
      </c>
      <c r="G34" s="4">
        <v>724.47499999999991</v>
      </c>
      <c r="H34" s="4">
        <v>232.3</v>
      </c>
      <c r="I34" s="4">
        <v>402.1</v>
      </c>
      <c r="J34" s="4">
        <v>388.35</v>
      </c>
      <c r="K34" s="4">
        <v>228.75</v>
      </c>
    </row>
    <row r="35" spans="1:11" x14ac:dyDescent="0.25">
      <c r="A35">
        <v>17</v>
      </c>
      <c r="B35" s="4">
        <v>219.67500000000001</v>
      </c>
      <c r="C35" s="4">
        <v>260.54999999999995</v>
      </c>
      <c r="D35" s="4">
        <v>383.5</v>
      </c>
      <c r="E35" s="4">
        <v>442.82499999999999</v>
      </c>
      <c r="F35" s="4">
        <v>430.12500000000006</v>
      </c>
      <c r="G35" s="4">
        <v>742.59999999999991</v>
      </c>
      <c r="H35" s="4">
        <v>237.92500000000001</v>
      </c>
      <c r="I35" s="4">
        <v>411.15</v>
      </c>
      <c r="J35" s="4">
        <v>397.42499999999995</v>
      </c>
      <c r="K35" s="4">
        <v>234.25</v>
      </c>
    </row>
    <row r="36" spans="1:11" x14ac:dyDescent="0.25">
      <c r="A36">
        <v>17.5</v>
      </c>
      <c r="B36" s="4">
        <v>224.77500000000001</v>
      </c>
      <c r="C36" s="4">
        <v>266.875</v>
      </c>
      <c r="D36" s="4">
        <v>392.69999999999993</v>
      </c>
      <c r="E36" s="4">
        <v>453.97500000000002</v>
      </c>
      <c r="F36" s="4">
        <v>440.4</v>
      </c>
      <c r="G36" s="4">
        <v>760.72500000000014</v>
      </c>
      <c r="H36" s="4">
        <v>243.55</v>
      </c>
      <c r="I36" s="4">
        <v>420.20000000000005</v>
      </c>
      <c r="J36" s="4">
        <v>406.5</v>
      </c>
      <c r="K36" s="4">
        <v>239.75000000000003</v>
      </c>
    </row>
    <row r="37" spans="1:11" x14ac:dyDescent="0.25">
      <c r="A37">
        <v>18</v>
      </c>
      <c r="B37" s="4">
        <v>230</v>
      </c>
      <c r="C37" s="4">
        <v>273.47500000000002</v>
      </c>
      <c r="D37" s="4">
        <v>400.32499999999999</v>
      </c>
      <c r="E37" s="4">
        <v>465.85</v>
      </c>
      <c r="F37" s="4">
        <v>451.40000000000003</v>
      </c>
      <c r="G37" s="4">
        <v>769.375</v>
      </c>
      <c r="H37" s="4">
        <v>249.42500000000004</v>
      </c>
      <c r="I37" s="4">
        <v>429.6</v>
      </c>
      <c r="J37" s="4">
        <v>415.125</v>
      </c>
      <c r="K37" s="4">
        <v>245.60000000000002</v>
      </c>
    </row>
    <row r="38" spans="1:11" x14ac:dyDescent="0.25">
      <c r="A38">
        <v>18.5</v>
      </c>
      <c r="B38" s="4">
        <v>235.22499999999999</v>
      </c>
      <c r="C38" s="4">
        <v>280.07500000000005</v>
      </c>
      <c r="D38" s="4">
        <v>407.95000000000005</v>
      </c>
      <c r="E38" s="4">
        <v>477.72500000000002</v>
      </c>
      <c r="F38" s="4">
        <v>462.4</v>
      </c>
      <c r="G38" s="4">
        <v>778.02500000000009</v>
      </c>
      <c r="H38" s="4">
        <v>255.3</v>
      </c>
      <c r="I38" s="4">
        <v>439</v>
      </c>
      <c r="J38" s="4">
        <v>423.75</v>
      </c>
      <c r="K38" s="4">
        <v>251.45</v>
      </c>
    </row>
    <row r="39" spans="1:11" x14ac:dyDescent="0.25">
      <c r="A39">
        <v>19</v>
      </c>
      <c r="B39" s="4">
        <v>240.45000000000002</v>
      </c>
      <c r="C39" s="4">
        <v>286.67499999999995</v>
      </c>
      <c r="D39" s="4">
        <v>415.57499999999993</v>
      </c>
      <c r="E39" s="4">
        <v>489.6</v>
      </c>
      <c r="F39" s="4">
        <v>473.40000000000003</v>
      </c>
      <c r="G39" s="4">
        <v>786.67499999999995</v>
      </c>
      <c r="H39" s="4">
        <v>261.17499999999995</v>
      </c>
      <c r="I39" s="4">
        <v>448.40000000000003</v>
      </c>
      <c r="J39" s="4">
        <v>432.375</v>
      </c>
      <c r="K39" s="4">
        <v>257.3</v>
      </c>
    </row>
    <row r="40" spans="1:11" x14ac:dyDescent="0.25">
      <c r="A40">
        <v>19.5</v>
      </c>
      <c r="B40" s="4">
        <v>245.67500000000004</v>
      </c>
      <c r="C40" s="4">
        <v>293.27499999999998</v>
      </c>
      <c r="D40" s="4">
        <v>423.20000000000005</v>
      </c>
      <c r="E40" s="4">
        <v>501.47499999999997</v>
      </c>
      <c r="F40" s="4">
        <v>484.4</v>
      </c>
      <c r="G40" s="4">
        <v>795.32500000000005</v>
      </c>
      <c r="H40" s="4">
        <v>267.05</v>
      </c>
      <c r="I40" s="4">
        <v>457.8</v>
      </c>
      <c r="J40" s="4">
        <v>440.99999999999994</v>
      </c>
      <c r="K40" s="4">
        <v>263.15000000000003</v>
      </c>
    </row>
    <row r="41" spans="1:11" x14ac:dyDescent="0.25">
      <c r="A41">
        <v>20</v>
      </c>
      <c r="B41" s="4">
        <v>250.89999999999998</v>
      </c>
      <c r="C41" s="4">
        <v>299.875</v>
      </c>
      <c r="D41" s="4">
        <v>430.82500000000005</v>
      </c>
      <c r="E41" s="4">
        <v>513.35</v>
      </c>
      <c r="F41" s="4">
        <v>495.4</v>
      </c>
      <c r="G41" s="4">
        <v>803.97499999999991</v>
      </c>
      <c r="H41" s="4">
        <v>272.92500000000001</v>
      </c>
      <c r="I41" s="4">
        <v>467.2</v>
      </c>
      <c r="J41" s="4">
        <v>449.625</v>
      </c>
      <c r="K41" s="4">
        <v>269</v>
      </c>
    </row>
    <row r="42" spans="1:11" x14ac:dyDescent="0.25">
      <c r="A42">
        <v>20.5</v>
      </c>
      <c r="B42" s="4">
        <v>256.125</v>
      </c>
      <c r="C42" s="4">
        <v>306.47500000000002</v>
      </c>
      <c r="D42" s="4">
        <v>438.45000000000005</v>
      </c>
      <c r="E42" s="4">
        <v>525.22500000000002</v>
      </c>
      <c r="F42" s="4">
        <v>506.40000000000003</v>
      </c>
      <c r="G42" s="4">
        <v>812.625</v>
      </c>
      <c r="H42" s="4">
        <v>278.80000000000007</v>
      </c>
      <c r="I42" s="4">
        <v>476.6</v>
      </c>
      <c r="J42" s="4">
        <v>458.25000000000006</v>
      </c>
      <c r="K42" s="4">
        <v>274.85000000000002</v>
      </c>
    </row>
    <row r="43" spans="1:11" x14ac:dyDescent="0.25">
      <c r="A43">
        <v>21</v>
      </c>
      <c r="B43" s="4">
        <v>261.35000000000002</v>
      </c>
      <c r="C43" s="4">
        <v>313.07499999999993</v>
      </c>
      <c r="D43" s="4">
        <v>446.07499999999999</v>
      </c>
      <c r="E43" s="4">
        <v>537.1</v>
      </c>
      <c r="F43" s="4">
        <v>517.4</v>
      </c>
      <c r="G43" s="4">
        <v>821.27500000000009</v>
      </c>
      <c r="H43" s="4">
        <v>284.67500000000001</v>
      </c>
      <c r="I43" s="4">
        <v>486</v>
      </c>
      <c r="J43" s="4">
        <v>466.875</v>
      </c>
      <c r="K43" s="4">
        <v>280.70000000000005</v>
      </c>
    </row>
    <row r="44" spans="1:11" x14ac:dyDescent="0.25">
      <c r="A44">
        <v>21.5</v>
      </c>
      <c r="B44" s="4">
        <v>266.57499999999999</v>
      </c>
      <c r="C44" s="4">
        <v>319.67500000000001</v>
      </c>
      <c r="D44" s="4">
        <v>453.70000000000005</v>
      </c>
      <c r="E44" s="4">
        <v>548.97500000000002</v>
      </c>
      <c r="F44" s="4">
        <v>528.40000000000009</v>
      </c>
      <c r="G44" s="4">
        <v>829.92499999999995</v>
      </c>
      <c r="H44" s="4">
        <v>290.54999999999995</v>
      </c>
      <c r="I44" s="4">
        <v>495.4</v>
      </c>
      <c r="J44" s="4">
        <v>475.5</v>
      </c>
      <c r="K44" s="4">
        <v>286.55</v>
      </c>
    </row>
    <row r="45" spans="1:11" x14ac:dyDescent="0.25">
      <c r="A45">
        <v>22</v>
      </c>
      <c r="B45" s="4">
        <v>271.79999999999995</v>
      </c>
      <c r="C45" s="4">
        <v>326.27499999999998</v>
      </c>
      <c r="D45" s="4">
        <v>461.3250000000001</v>
      </c>
      <c r="E45" s="4">
        <v>560.84999999999991</v>
      </c>
      <c r="F45" s="4">
        <v>539.4</v>
      </c>
      <c r="G45" s="4">
        <v>838.57500000000005</v>
      </c>
      <c r="H45" s="4">
        <v>296.42500000000001</v>
      </c>
      <c r="I45" s="4">
        <v>504.8</v>
      </c>
      <c r="J45" s="4">
        <v>484.12499999999994</v>
      </c>
      <c r="K45" s="4">
        <v>292.39999999999998</v>
      </c>
    </row>
    <row r="46" spans="1:11" x14ac:dyDescent="0.25">
      <c r="A46">
        <v>22.5</v>
      </c>
      <c r="B46" s="4">
        <v>277.02499999999998</v>
      </c>
      <c r="C46" s="4">
        <v>332.875</v>
      </c>
      <c r="D46" s="4">
        <v>468.95000000000005</v>
      </c>
      <c r="E46" s="4">
        <v>572.72500000000002</v>
      </c>
      <c r="F46" s="4">
        <v>550.4</v>
      </c>
      <c r="G46" s="4">
        <v>847.22499999999991</v>
      </c>
      <c r="H46" s="4">
        <v>302.3</v>
      </c>
      <c r="I46" s="4">
        <v>514.20000000000005</v>
      </c>
      <c r="J46" s="4">
        <v>492.75</v>
      </c>
      <c r="K46" s="4">
        <v>298.25</v>
      </c>
    </row>
    <row r="47" spans="1:11" x14ac:dyDescent="0.25">
      <c r="A47">
        <v>23</v>
      </c>
      <c r="B47" s="4">
        <v>282.25</v>
      </c>
      <c r="C47" s="4">
        <v>339.47500000000002</v>
      </c>
      <c r="D47" s="4">
        <v>476.57500000000005</v>
      </c>
      <c r="E47" s="4">
        <v>584.6</v>
      </c>
      <c r="F47" s="4">
        <v>561.40000000000009</v>
      </c>
      <c r="G47" s="4">
        <v>855.87500000000011</v>
      </c>
      <c r="H47" s="4">
        <v>308.17500000000007</v>
      </c>
      <c r="I47" s="4">
        <v>523.59999999999991</v>
      </c>
      <c r="J47" s="4">
        <v>501.37500000000006</v>
      </c>
      <c r="K47" s="4">
        <v>304.10000000000002</v>
      </c>
    </row>
    <row r="48" spans="1:11" x14ac:dyDescent="0.25">
      <c r="A48">
        <v>23.5</v>
      </c>
      <c r="B48" s="4">
        <v>287.47500000000002</v>
      </c>
      <c r="C48" s="4">
        <v>346.07500000000005</v>
      </c>
      <c r="D48" s="4">
        <v>484.2</v>
      </c>
      <c r="E48" s="4">
        <v>596.47500000000002</v>
      </c>
      <c r="F48" s="4">
        <v>572.4</v>
      </c>
      <c r="G48" s="4">
        <v>864.52500000000009</v>
      </c>
      <c r="H48" s="4">
        <v>314.05</v>
      </c>
      <c r="I48" s="4">
        <v>533</v>
      </c>
      <c r="J48" s="4">
        <v>510</v>
      </c>
      <c r="K48" s="4">
        <v>309.94999999999993</v>
      </c>
    </row>
    <row r="49" spans="1:11" x14ac:dyDescent="0.25">
      <c r="A49">
        <v>24</v>
      </c>
      <c r="B49" s="4">
        <v>292.70000000000005</v>
      </c>
      <c r="C49" s="4">
        <v>352.67499999999995</v>
      </c>
      <c r="D49" s="4">
        <v>491.82500000000005</v>
      </c>
      <c r="E49" s="4">
        <v>608.35</v>
      </c>
      <c r="F49" s="4">
        <v>583.40000000000009</v>
      </c>
      <c r="G49" s="4">
        <v>873.17499999999995</v>
      </c>
      <c r="H49" s="4">
        <v>319.92499999999995</v>
      </c>
      <c r="I49" s="4">
        <v>542.4</v>
      </c>
      <c r="J49" s="4">
        <v>518.625</v>
      </c>
      <c r="K49" s="4">
        <v>315.8</v>
      </c>
    </row>
    <row r="50" spans="1:11" x14ac:dyDescent="0.25">
      <c r="A50">
        <v>24.5</v>
      </c>
      <c r="B50" s="4">
        <v>297.92500000000001</v>
      </c>
      <c r="C50" s="4">
        <v>359.27499999999998</v>
      </c>
      <c r="D50" s="4">
        <v>499.4500000000001</v>
      </c>
      <c r="E50" s="4">
        <v>620.22499999999991</v>
      </c>
      <c r="F50" s="4">
        <v>594.4</v>
      </c>
      <c r="G50" s="4">
        <v>881.82499999999982</v>
      </c>
      <c r="H50" s="4">
        <v>325.79999999999995</v>
      </c>
      <c r="I50" s="4">
        <v>551.80000000000007</v>
      </c>
      <c r="J50" s="4">
        <v>527.25</v>
      </c>
      <c r="K50" s="4">
        <v>321.64999999999998</v>
      </c>
    </row>
    <row r="51" spans="1:11" x14ac:dyDescent="0.25">
      <c r="A51">
        <v>25</v>
      </c>
      <c r="B51" s="4">
        <v>303.625</v>
      </c>
      <c r="C51" s="4">
        <v>366.29999999999995</v>
      </c>
      <c r="D51" s="4">
        <v>510.82500000000005</v>
      </c>
      <c r="E51" s="4">
        <v>632.6</v>
      </c>
      <c r="F51" s="4">
        <v>606.77499999999998</v>
      </c>
      <c r="G51" s="4">
        <v>898.67500000000007</v>
      </c>
      <c r="H51" s="4">
        <v>332</v>
      </c>
      <c r="I51" s="4">
        <v>560.92499999999995</v>
      </c>
      <c r="J51" s="4">
        <v>537.125</v>
      </c>
      <c r="K51" s="4">
        <v>327.92500000000007</v>
      </c>
    </row>
    <row r="52" spans="1:11" x14ac:dyDescent="0.25">
      <c r="A52">
        <v>25.5</v>
      </c>
      <c r="B52" s="4">
        <v>309.32500000000005</v>
      </c>
      <c r="C52" s="4">
        <v>373.32500000000005</v>
      </c>
      <c r="D52" s="4">
        <v>522.20000000000005</v>
      </c>
      <c r="E52" s="4">
        <v>644.97500000000002</v>
      </c>
      <c r="F52" s="4">
        <v>619.15000000000009</v>
      </c>
      <c r="G52" s="4">
        <v>915.52500000000009</v>
      </c>
      <c r="H52" s="4">
        <v>338.20000000000005</v>
      </c>
      <c r="I52" s="4">
        <v>570.05000000000007</v>
      </c>
      <c r="J52" s="4">
        <v>547</v>
      </c>
      <c r="K52" s="4">
        <v>334.20000000000005</v>
      </c>
    </row>
    <row r="53" spans="1:11" x14ac:dyDescent="0.25">
      <c r="A53">
        <v>26</v>
      </c>
      <c r="B53" s="4">
        <v>315.02499999999998</v>
      </c>
      <c r="C53" s="4">
        <v>380.35</v>
      </c>
      <c r="D53" s="4">
        <v>533.57500000000005</v>
      </c>
      <c r="E53" s="4">
        <v>657.34999999999991</v>
      </c>
      <c r="F53" s="4">
        <v>631.52499999999998</v>
      </c>
      <c r="G53" s="4">
        <v>932.37500000000011</v>
      </c>
      <c r="H53" s="4">
        <v>344.4</v>
      </c>
      <c r="I53" s="4">
        <v>579.17499999999995</v>
      </c>
      <c r="J53" s="4">
        <v>556.875</v>
      </c>
      <c r="K53" s="4">
        <v>340.47500000000002</v>
      </c>
    </row>
    <row r="54" spans="1:11" x14ac:dyDescent="0.25">
      <c r="A54">
        <v>26.5</v>
      </c>
      <c r="B54" s="4">
        <v>320.72500000000002</v>
      </c>
      <c r="C54" s="4">
        <v>387.375</v>
      </c>
      <c r="D54" s="4">
        <v>544.95000000000005</v>
      </c>
      <c r="E54" s="4">
        <v>669.72499999999991</v>
      </c>
      <c r="F54" s="4">
        <v>643.90000000000009</v>
      </c>
      <c r="G54" s="4">
        <v>949.22500000000014</v>
      </c>
      <c r="H54" s="4">
        <v>350.6</v>
      </c>
      <c r="I54" s="4">
        <v>588.29999999999995</v>
      </c>
      <c r="J54" s="4">
        <v>566.75</v>
      </c>
      <c r="K54" s="4">
        <v>346.75</v>
      </c>
    </row>
    <row r="55" spans="1:11" x14ac:dyDescent="0.25">
      <c r="A55">
        <v>27</v>
      </c>
      <c r="B55" s="4">
        <v>326.42499999999995</v>
      </c>
      <c r="C55" s="4">
        <v>394.4</v>
      </c>
      <c r="D55" s="4">
        <v>556.32500000000005</v>
      </c>
      <c r="E55" s="4">
        <v>682.09999999999991</v>
      </c>
      <c r="F55" s="4">
        <v>656.27499999999998</v>
      </c>
      <c r="G55" s="4">
        <v>966.07500000000005</v>
      </c>
      <c r="H55" s="4">
        <v>356.79999999999995</v>
      </c>
      <c r="I55" s="4">
        <v>597.42500000000007</v>
      </c>
      <c r="J55" s="4">
        <v>576.625</v>
      </c>
      <c r="K55" s="4">
        <v>353.02499999999998</v>
      </c>
    </row>
    <row r="56" spans="1:11" x14ac:dyDescent="0.25">
      <c r="A56">
        <v>27.5</v>
      </c>
      <c r="B56" s="4">
        <v>332.125</v>
      </c>
      <c r="C56" s="4">
        <v>401.42499999999995</v>
      </c>
      <c r="D56" s="4">
        <v>567.70000000000005</v>
      </c>
      <c r="E56" s="4">
        <v>694.47499999999991</v>
      </c>
      <c r="F56" s="4">
        <v>668.65000000000009</v>
      </c>
      <c r="G56" s="4">
        <v>982.92499999999995</v>
      </c>
      <c r="H56" s="4">
        <v>363</v>
      </c>
      <c r="I56" s="4">
        <v>606.54999999999995</v>
      </c>
      <c r="J56" s="4">
        <v>586.5</v>
      </c>
      <c r="K56" s="4">
        <v>359.29999999999995</v>
      </c>
    </row>
    <row r="57" spans="1:11" x14ac:dyDescent="0.25">
      <c r="A57">
        <v>28</v>
      </c>
      <c r="B57" s="4">
        <v>337.82499999999999</v>
      </c>
      <c r="C57" s="4">
        <v>408.45</v>
      </c>
      <c r="D57" s="4">
        <v>579.07500000000005</v>
      </c>
      <c r="E57" s="4">
        <v>706.85</v>
      </c>
      <c r="F57" s="4">
        <v>681.02500000000009</v>
      </c>
      <c r="G57" s="4">
        <v>999.77500000000009</v>
      </c>
      <c r="H57" s="4">
        <v>369.20000000000005</v>
      </c>
      <c r="I57" s="4">
        <v>615.67500000000007</v>
      </c>
      <c r="J57" s="4">
        <v>596.375</v>
      </c>
      <c r="K57" s="4">
        <v>365.57500000000005</v>
      </c>
    </row>
    <row r="58" spans="1:11" x14ac:dyDescent="0.25">
      <c r="A58">
        <v>28.5</v>
      </c>
      <c r="B58" s="4">
        <v>343.52499999999998</v>
      </c>
      <c r="C58" s="4">
        <v>415.47500000000002</v>
      </c>
      <c r="D58" s="4">
        <v>590.45000000000005</v>
      </c>
      <c r="E58" s="4">
        <v>719.22499999999991</v>
      </c>
      <c r="F58" s="4">
        <v>693.40000000000009</v>
      </c>
      <c r="G58" s="4">
        <v>1016.625</v>
      </c>
      <c r="H58" s="4">
        <v>375.4</v>
      </c>
      <c r="I58" s="4">
        <v>624.79999999999995</v>
      </c>
      <c r="J58" s="4">
        <v>606.25</v>
      </c>
      <c r="K58" s="4">
        <v>371.85</v>
      </c>
    </row>
    <row r="59" spans="1:11" x14ac:dyDescent="0.25">
      <c r="A59">
        <v>29</v>
      </c>
      <c r="B59" s="4">
        <v>349.22500000000002</v>
      </c>
      <c r="C59" s="4">
        <v>422.5</v>
      </c>
      <c r="D59" s="4">
        <v>601.82500000000005</v>
      </c>
      <c r="E59" s="4">
        <v>731.59999999999991</v>
      </c>
      <c r="F59" s="4">
        <v>705.77500000000009</v>
      </c>
      <c r="G59" s="4">
        <v>1033.4749999999999</v>
      </c>
      <c r="H59" s="4">
        <v>381.59999999999997</v>
      </c>
      <c r="I59" s="4">
        <v>633.92499999999995</v>
      </c>
      <c r="J59" s="4">
        <v>616.125</v>
      </c>
      <c r="K59" s="4">
        <v>378.125</v>
      </c>
    </row>
    <row r="60" spans="1:11" x14ac:dyDescent="0.25">
      <c r="A60">
        <v>29.5</v>
      </c>
      <c r="B60" s="4">
        <v>354.92499999999995</v>
      </c>
      <c r="C60" s="4">
        <v>429.52500000000003</v>
      </c>
      <c r="D60" s="4">
        <v>613.20000000000005</v>
      </c>
      <c r="E60" s="4">
        <v>743.97499999999991</v>
      </c>
      <c r="F60" s="4">
        <v>718.15</v>
      </c>
      <c r="G60" s="4">
        <v>1050.3249999999998</v>
      </c>
      <c r="H60" s="4">
        <v>387.8</v>
      </c>
      <c r="I60" s="4">
        <v>643.05000000000007</v>
      </c>
      <c r="J60" s="4">
        <v>626</v>
      </c>
      <c r="K60" s="4">
        <v>384.4</v>
      </c>
    </row>
    <row r="61" spans="1:11" x14ac:dyDescent="0.25">
      <c r="A61">
        <v>30</v>
      </c>
      <c r="B61" s="4">
        <v>360.625</v>
      </c>
      <c r="C61" s="4">
        <v>436.55</v>
      </c>
      <c r="D61" s="4">
        <v>624.57500000000005</v>
      </c>
      <c r="E61" s="4">
        <v>756.34999999999991</v>
      </c>
      <c r="F61" s="4">
        <v>730.52500000000009</v>
      </c>
      <c r="G61" s="4">
        <v>1067.1750000000002</v>
      </c>
      <c r="H61" s="4">
        <v>394</v>
      </c>
      <c r="I61" s="4">
        <v>652.17499999999995</v>
      </c>
      <c r="J61" s="4">
        <v>635.875</v>
      </c>
      <c r="K61" s="4">
        <v>390.67499999999995</v>
      </c>
    </row>
    <row r="62" spans="1:11" x14ac:dyDescent="0.25">
      <c r="A62">
        <v>30.5</v>
      </c>
      <c r="B62" s="4">
        <v>366.32500000000005</v>
      </c>
      <c r="C62" s="4">
        <v>443.57499999999999</v>
      </c>
      <c r="D62" s="4">
        <v>635.95000000000005</v>
      </c>
      <c r="E62" s="4">
        <v>768.72500000000002</v>
      </c>
      <c r="F62" s="4">
        <v>742.90000000000009</v>
      </c>
      <c r="G62" s="4">
        <v>1084.0250000000001</v>
      </c>
      <c r="H62" s="4">
        <v>400.19999999999993</v>
      </c>
      <c r="I62" s="4">
        <v>661.3</v>
      </c>
      <c r="J62" s="4">
        <v>645.75</v>
      </c>
      <c r="K62" s="4">
        <v>396.95000000000005</v>
      </c>
    </row>
    <row r="63" spans="1:11" x14ac:dyDescent="0.25">
      <c r="A63">
        <v>31</v>
      </c>
      <c r="B63" s="4">
        <v>372.02499999999998</v>
      </c>
      <c r="C63" s="4">
        <v>450.6</v>
      </c>
      <c r="D63" s="4">
        <v>647.32500000000005</v>
      </c>
      <c r="E63" s="4">
        <v>781.09999999999991</v>
      </c>
      <c r="F63" s="4">
        <v>755.27500000000009</v>
      </c>
      <c r="G63" s="4">
        <v>1100.875</v>
      </c>
      <c r="H63" s="4">
        <v>406.4</v>
      </c>
      <c r="I63" s="4">
        <v>670.42499999999995</v>
      </c>
      <c r="J63" s="4">
        <v>655.625</v>
      </c>
      <c r="K63" s="4">
        <v>403.22500000000002</v>
      </c>
    </row>
    <row r="64" spans="1:11" x14ac:dyDescent="0.25">
      <c r="A64">
        <v>31.5</v>
      </c>
      <c r="B64" s="4">
        <v>377.72500000000002</v>
      </c>
      <c r="C64" s="4">
        <v>457.62500000000006</v>
      </c>
      <c r="D64" s="4">
        <v>658.7</v>
      </c>
      <c r="E64" s="4">
        <v>793.47499999999991</v>
      </c>
      <c r="F64" s="4">
        <v>767.65000000000009</v>
      </c>
      <c r="G64" s="4">
        <v>1117.7249999999999</v>
      </c>
      <c r="H64" s="4">
        <v>412.6</v>
      </c>
      <c r="I64" s="4">
        <v>679.55</v>
      </c>
      <c r="J64" s="4">
        <v>665.50000000000011</v>
      </c>
      <c r="K64" s="4">
        <v>409.5</v>
      </c>
    </row>
    <row r="65" spans="1:11" x14ac:dyDescent="0.25">
      <c r="A65">
        <v>32</v>
      </c>
      <c r="B65" s="4">
        <v>383.42500000000001</v>
      </c>
      <c r="C65" s="4">
        <v>464.65000000000003</v>
      </c>
      <c r="D65" s="4">
        <v>670.07500000000005</v>
      </c>
      <c r="E65" s="4">
        <v>805.84999999999991</v>
      </c>
      <c r="F65" s="4">
        <v>780.02499999999998</v>
      </c>
      <c r="G65" s="4">
        <v>1134.575</v>
      </c>
      <c r="H65" s="4">
        <v>418.79999999999995</v>
      </c>
      <c r="I65" s="4">
        <v>688.67500000000007</v>
      </c>
      <c r="J65" s="4">
        <v>675.375</v>
      </c>
      <c r="K65" s="4">
        <v>415.77499999999998</v>
      </c>
    </row>
    <row r="66" spans="1:11" x14ac:dyDescent="0.25">
      <c r="A66">
        <v>32.5</v>
      </c>
      <c r="B66" s="4">
        <v>389.125</v>
      </c>
      <c r="C66" s="4">
        <v>471.67500000000001</v>
      </c>
      <c r="D66" s="4">
        <v>681.45</v>
      </c>
      <c r="E66" s="4">
        <v>818.22500000000014</v>
      </c>
      <c r="F66" s="4">
        <v>792.40000000000009</v>
      </c>
      <c r="G66" s="4">
        <v>1151.425</v>
      </c>
      <c r="H66" s="4">
        <v>425</v>
      </c>
      <c r="I66" s="4">
        <v>697.8</v>
      </c>
      <c r="J66" s="4">
        <v>685.25</v>
      </c>
      <c r="K66" s="4">
        <v>422.04999999999995</v>
      </c>
    </row>
    <row r="67" spans="1:11" x14ac:dyDescent="0.25">
      <c r="A67">
        <v>33</v>
      </c>
      <c r="B67" s="4">
        <v>394.82500000000005</v>
      </c>
      <c r="C67" s="4">
        <v>478.70000000000005</v>
      </c>
      <c r="D67" s="4">
        <v>692.82500000000005</v>
      </c>
      <c r="E67" s="4">
        <v>830.6</v>
      </c>
      <c r="F67" s="4">
        <v>804.77500000000009</v>
      </c>
      <c r="G67" s="4">
        <v>1168.2750000000001</v>
      </c>
      <c r="H67" s="4">
        <v>431.20000000000005</v>
      </c>
      <c r="I67" s="4">
        <v>706.92499999999995</v>
      </c>
      <c r="J67" s="4">
        <v>695.125</v>
      </c>
      <c r="K67" s="4">
        <v>428.32499999999999</v>
      </c>
    </row>
    <row r="68" spans="1:11" x14ac:dyDescent="0.25">
      <c r="A68">
        <v>33.5</v>
      </c>
      <c r="B68" s="4">
        <v>400.52499999999998</v>
      </c>
      <c r="C68" s="4">
        <v>485.72500000000008</v>
      </c>
      <c r="D68" s="4">
        <v>704.2</v>
      </c>
      <c r="E68" s="4">
        <v>842.97499999999991</v>
      </c>
      <c r="F68" s="4">
        <v>817.15000000000009</v>
      </c>
      <c r="G68" s="4">
        <v>1185.125</v>
      </c>
      <c r="H68" s="4">
        <v>437.4</v>
      </c>
      <c r="I68" s="4">
        <v>716.05</v>
      </c>
      <c r="J68" s="4">
        <v>705</v>
      </c>
      <c r="K68" s="4">
        <v>434.6</v>
      </c>
    </row>
    <row r="69" spans="1:11" x14ac:dyDescent="0.25">
      <c r="A69">
        <v>34</v>
      </c>
      <c r="B69" s="4">
        <v>406.22500000000002</v>
      </c>
      <c r="C69" s="4">
        <v>492.75000000000006</v>
      </c>
      <c r="D69" s="4">
        <v>715.57500000000005</v>
      </c>
      <c r="E69" s="4">
        <v>855.35</v>
      </c>
      <c r="F69" s="4">
        <v>829.52500000000009</v>
      </c>
      <c r="G69" s="4">
        <v>1201.9749999999999</v>
      </c>
      <c r="H69" s="4">
        <v>443.59999999999997</v>
      </c>
      <c r="I69" s="4">
        <v>725.17499999999995</v>
      </c>
      <c r="J69" s="4">
        <v>714.87500000000011</v>
      </c>
      <c r="K69" s="4">
        <v>440.87500000000006</v>
      </c>
    </row>
    <row r="70" spans="1:11" x14ac:dyDescent="0.25">
      <c r="A70">
        <v>34.5</v>
      </c>
      <c r="B70" s="4">
        <v>411.92499999999995</v>
      </c>
      <c r="C70" s="4">
        <v>499.77499999999998</v>
      </c>
      <c r="D70" s="4">
        <v>726.95</v>
      </c>
      <c r="E70" s="4">
        <v>867.72499999999991</v>
      </c>
      <c r="F70" s="4">
        <v>841.9</v>
      </c>
      <c r="G70" s="4">
        <v>1218.8249999999998</v>
      </c>
      <c r="H70" s="4">
        <v>449.8</v>
      </c>
      <c r="I70" s="4">
        <v>734.30000000000007</v>
      </c>
      <c r="J70" s="4">
        <v>724.75</v>
      </c>
      <c r="K70" s="4">
        <v>447.15000000000003</v>
      </c>
    </row>
    <row r="71" spans="1:11" x14ac:dyDescent="0.25">
      <c r="A71">
        <v>35</v>
      </c>
      <c r="B71" s="4">
        <v>417.625</v>
      </c>
      <c r="C71" s="4">
        <v>506.79999999999995</v>
      </c>
      <c r="D71" s="4">
        <v>738.32500000000005</v>
      </c>
      <c r="E71" s="4">
        <v>880.10000000000014</v>
      </c>
      <c r="F71" s="4">
        <v>854.27499999999986</v>
      </c>
      <c r="G71" s="4">
        <v>1235.675</v>
      </c>
      <c r="H71" s="4">
        <v>456</v>
      </c>
      <c r="I71" s="4">
        <v>743.42499999999995</v>
      </c>
      <c r="J71" s="4">
        <v>734.625</v>
      </c>
      <c r="K71" s="4">
        <v>453.42500000000001</v>
      </c>
    </row>
    <row r="72" spans="1:11" x14ac:dyDescent="0.25">
      <c r="A72">
        <v>35.5</v>
      </c>
      <c r="B72" s="4">
        <v>423.32499999999993</v>
      </c>
      <c r="C72" s="4">
        <v>513.82499999999993</v>
      </c>
      <c r="D72" s="4">
        <v>749.7</v>
      </c>
      <c r="E72" s="4">
        <v>892.47500000000002</v>
      </c>
      <c r="F72" s="4">
        <v>866.65000000000009</v>
      </c>
      <c r="G72" s="4">
        <v>1252.5250000000001</v>
      </c>
      <c r="H72" s="4">
        <v>462.2</v>
      </c>
      <c r="I72" s="4">
        <v>752.55</v>
      </c>
      <c r="J72" s="4">
        <v>744.5</v>
      </c>
      <c r="K72" s="4">
        <v>459.7</v>
      </c>
    </row>
    <row r="73" spans="1:11" x14ac:dyDescent="0.25">
      <c r="A73">
        <v>36</v>
      </c>
      <c r="B73" s="4">
        <v>429.02500000000003</v>
      </c>
      <c r="C73" s="4">
        <v>520.85000000000014</v>
      </c>
      <c r="D73" s="4">
        <v>761.07500000000005</v>
      </c>
      <c r="E73" s="4">
        <v>904.84999999999991</v>
      </c>
      <c r="F73" s="4">
        <v>879.02499999999998</v>
      </c>
      <c r="G73" s="4">
        <v>1269.375</v>
      </c>
      <c r="H73" s="4">
        <v>468.40000000000003</v>
      </c>
      <c r="I73" s="4">
        <v>761.67499999999995</v>
      </c>
      <c r="J73" s="4">
        <v>754.375</v>
      </c>
      <c r="K73" s="4">
        <v>465.97500000000002</v>
      </c>
    </row>
    <row r="74" spans="1:11" x14ac:dyDescent="0.25">
      <c r="A74">
        <v>36.5</v>
      </c>
      <c r="B74" s="4">
        <v>434.72499999999997</v>
      </c>
      <c r="C74" s="4">
        <v>527.875</v>
      </c>
      <c r="D74" s="4">
        <v>772.45</v>
      </c>
      <c r="E74" s="4">
        <v>917.22500000000002</v>
      </c>
      <c r="F74" s="4">
        <v>891.4000000000002</v>
      </c>
      <c r="G74" s="4">
        <v>1286.2249999999999</v>
      </c>
      <c r="H74" s="4">
        <v>474.6</v>
      </c>
      <c r="I74" s="4">
        <v>770.8</v>
      </c>
      <c r="J74" s="4">
        <v>764.25000000000011</v>
      </c>
      <c r="K74" s="4">
        <v>472.25</v>
      </c>
    </row>
    <row r="75" spans="1:11" x14ac:dyDescent="0.25">
      <c r="A75">
        <v>37</v>
      </c>
      <c r="B75" s="4">
        <v>440.42500000000001</v>
      </c>
      <c r="C75" s="4">
        <v>534.89999999999986</v>
      </c>
      <c r="D75" s="4">
        <v>783.82500000000005</v>
      </c>
      <c r="E75" s="4">
        <v>929.59999999999991</v>
      </c>
      <c r="F75" s="4">
        <v>903.77499999999998</v>
      </c>
      <c r="G75" s="4">
        <v>1303.075</v>
      </c>
      <c r="H75" s="4">
        <v>480.8</v>
      </c>
      <c r="I75" s="4">
        <v>779.92500000000007</v>
      </c>
      <c r="J75" s="4">
        <v>774.125</v>
      </c>
      <c r="K75" s="4">
        <v>478.52499999999998</v>
      </c>
    </row>
    <row r="76" spans="1:11" x14ac:dyDescent="0.25">
      <c r="A76">
        <v>37.5</v>
      </c>
      <c r="B76" s="4">
        <v>446.12499999999994</v>
      </c>
      <c r="C76" s="4">
        <v>541.92500000000007</v>
      </c>
      <c r="D76" s="4">
        <v>795.2</v>
      </c>
      <c r="E76" s="4">
        <v>941.97500000000014</v>
      </c>
      <c r="F76" s="4">
        <v>916.14999999999986</v>
      </c>
      <c r="G76" s="4">
        <v>1319.9250000000002</v>
      </c>
      <c r="H76" s="4">
        <v>487.00000000000006</v>
      </c>
      <c r="I76" s="4">
        <v>789.05</v>
      </c>
      <c r="J76" s="4">
        <v>784</v>
      </c>
      <c r="K76" s="4">
        <v>484.8</v>
      </c>
    </row>
    <row r="77" spans="1:11" x14ac:dyDescent="0.25">
      <c r="A77">
        <v>38</v>
      </c>
      <c r="B77" s="4">
        <v>451.82500000000005</v>
      </c>
      <c r="C77" s="4">
        <v>548.95000000000005</v>
      </c>
      <c r="D77" s="4">
        <v>806.57500000000005</v>
      </c>
      <c r="E77" s="4">
        <v>954.35</v>
      </c>
      <c r="F77" s="4">
        <v>928.52500000000009</v>
      </c>
      <c r="G77" s="4">
        <v>1336.7750000000001</v>
      </c>
      <c r="H77" s="4">
        <v>493.20000000000005</v>
      </c>
      <c r="I77" s="4">
        <v>798.17499999999995</v>
      </c>
      <c r="J77" s="4">
        <v>793.875</v>
      </c>
      <c r="K77" s="4">
        <v>491.07499999999999</v>
      </c>
    </row>
    <row r="78" spans="1:11" x14ac:dyDescent="0.25">
      <c r="A78">
        <v>38.5</v>
      </c>
      <c r="B78" s="4">
        <v>457.52499999999998</v>
      </c>
      <c r="C78" s="4">
        <v>555.97499999999991</v>
      </c>
      <c r="D78" s="4">
        <v>817.95</v>
      </c>
      <c r="E78" s="4">
        <v>966.72499999999991</v>
      </c>
      <c r="F78" s="4">
        <v>940.9</v>
      </c>
      <c r="G78" s="4">
        <v>1353.625</v>
      </c>
      <c r="H78" s="4">
        <v>499.4</v>
      </c>
      <c r="I78" s="4">
        <v>807.3</v>
      </c>
      <c r="J78" s="4">
        <v>803.75</v>
      </c>
      <c r="K78" s="4">
        <v>497.34999999999997</v>
      </c>
    </row>
    <row r="79" spans="1:11" x14ac:dyDescent="0.25">
      <c r="A79">
        <v>39</v>
      </c>
      <c r="B79" s="4">
        <v>463.22500000000008</v>
      </c>
      <c r="C79" s="4">
        <v>563</v>
      </c>
      <c r="D79" s="4">
        <v>829.32500000000005</v>
      </c>
      <c r="E79" s="4">
        <v>979.1</v>
      </c>
      <c r="F79" s="4">
        <v>953.2750000000002</v>
      </c>
      <c r="G79" s="4">
        <v>1370.4750000000001</v>
      </c>
      <c r="H79" s="4">
        <v>505.6</v>
      </c>
      <c r="I79" s="4">
        <v>816.42499999999995</v>
      </c>
      <c r="J79" s="4">
        <v>813.62500000000011</v>
      </c>
      <c r="K79" s="4">
        <v>503.62499999999994</v>
      </c>
    </row>
    <row r="80" spans="1:11" x14ac:dyDescent="0.25">
      <c r="A80">
        <v>39.5</v>
      </c>
      <c r="B80" s="4">
        <v>468.92500000000001</v>
      </c>
      <c r="C80" s="4">
        <v>570.02499999999998</v>
      </c>
      <c r="D80" s="4">
        <v>840.7</v>
      </c>
      <c r="E80" s="4">
        <v>991.47499999999991</v>
      </c>
      <c r="F80" s="4">
        <v>965.65</v>
      </c>
      <c r="G80" s="4">
        <v>1387.3250000000003</v>
      </c>
      <c r="H80" s="4">
        <v>511.79999999999995</v>
      </c>
      <c r="I80" s="4">
        <v>825.55000000000007</v>
      </c>
      <c r="J80" s="4">
        <v>823.5</v>
      </c>
      <c r="K80" s="4">
        <v>509.9</v>
      </c>
    </row>
    <row r="81" spans="1:11" x14ac:dyDescent="0.25">
      <c r="A81">
        <v>40</v>
      </c>
      <c r="B81" s="4">
        <v>474.625</v>
      </c>
      <c r="C81" s="4">
        <v>577.04999999999995</v>
      </c>
      <c r="D81" s="4">
        <v>852.07500000000005</v>
      </c>
      <c r="E81" s="4">
        <v>1003.8500000000001</v>
      </c>
      <c r="F81" s="4">
        <v>978.02499999999986</v>
      </c>
      <c r="G81" s="4">
        <v>1404.1750000000002</v>
      </c>
      <c r="H81" s="4">
        <v>518</v>
      </c>
      <c r="I81" s="4">
        <v>834.67499999999995</v>
      </c>
      <c r="J81" s="4">
        <v>833.375</v>
      </c>
      <c r="K81" s="4">
        <v>516.17499999999995</v>
      </c>
    </row>
    <row r="82" spans="1:11" x14ac:dyDescent="0.25">
      <c r="A82">
        <v>40.5</v>
      </c>
      <c r="B82" s="4">
        <v>479.67500000000001</v>
      </c>
      <c r="C82" s="4">
        <v>583.1</v>
      </c>
      <c r="D82" s="4">
        <v>859.95</v>
      </c>
      <c r="E82" s="4">
        <v>1013.1</v>
      </c>
      <c r="F82" s="4">
        <v>986.27499999999998</v>
      </c>
      <c r="G82" s="4">
        <v>1421.2</v>
      </c>
      <c r="H82" s="4">
        <v>523.25</v>
      </c>
      <c r="I82" s="4">
        <v>843.8</v>
      </c>
      <c r="J82" s="4">
        <v>841.25</v>
      </c>
      <c r="K82" s="4">
        <v>522</v>
      </c>
    </row>
    <row r="83" spans="1:11" x14ac:dyDescent="0.25">
      <c r="A83">
        <v>41</v>
      </c>
      <c r="B83" s="4">
        <v>484.72500000000002</v>
      </c>
      <c r="C83" s="4">
        <v>589.15000000000009</v>
      </c>
      <c r="D83" s="4">
        <v>867.82499999999993</v>
      </c>
      <c r="E83" s="4">
        <v>1022.3499999999999</v>
      </c>
      <c r="F83" s="4">
        <v>994.52500000000009</v>
      </c>
      <c r="G83" s="4">
        <v>1438.2249999999999</v>
      </c>
      <c r="H83" s="4">
        <v>528.5</v>
      </c>
      <c r="I83" s="4">
        <v>852.77500000000009</v>
      </c>
      <c r="J83" s="4">
        <v>849.125</v>
      </c>
      <c r="K83" s="4">
        <v>527.82500000000005</v>
      </c>
    </row>
    <row r="84" spans="1:11" x14ac:dyDescent="0.25">
      <c r="A84">
        <v>41.5</v>
      </c>
      <c r="B84" s="4">
        <v>489.77500000000003</v>
      </c>
      <c r="C84" s="4">
        <v>595.20000000000005</v>
      </c>
      <c r="D84" s="4">
        <v>875.69999999999993</v>
      </c>
      <c r="E84" s="4">
        <v>1031.5999999999999</v>
      </c>
      <c r="F84" s="4">
        <v>1002.775</v>
      </c>
      <c r="G84" s="4">
        <v>1455.25</v>
      </c>
      <c r="H84" s="4">
        <v>533.75</v>
      </c>
      <c r="I84" s="4">
        <v>861.75000000000011</v>
      </c>
      <c r="J84" s="4">
        <v>857</v>
      </c>
      <c r="K84" s="4">
        <v>533.65</v>
      </c>
    </row>
    <row r="85" spans="1:11" x14ac:dyDescent="0.25">
      <c r="A85">
        <v>42</v>
      </c>
      <c r="B85" s="4">
        <v>494.82499999999999</v>
      </c>
      <c r="C85" s="4">
        <v>601.25</v>
      </c>
      <c r="D85" s="4">
        <v>883.57500000000005</v>
      </c>
      <c r="E85" s="4">
        <v>1040.8499999999999</v>
      </c>
      <c r="F85" s="4">
        <v>1011.025</v>
      </c>
      <c r="G85" s="4">
        <v>1472.2750000000001</v>
      </c>
      <c r="H85" s="4">
        <v>539</v>
      </c>
      <c r="I85" s="4">
        <v>870.72499999999991</v>
      </c>
      <c r="J85" s="4">
        <v>864.875</v>
      </c>
      <c r="K85" s="4">
        <v>539.47500000000014</v>
      </c>
    </row>
    <row r="86" spans="1:11" x14ac:dyDescent="0.25">
      <c r="A86">
        <v>42.5</v>
      </c>
      <c r="B86" s="4">
        <v>499.87499999999994</v>
      </c>
      <c r="C86" s="4">
        <v>607.29999999999995</v>
      </c>
      <c r="D86" s="4">
        <v>891.45</v>
      </c>
      <c r="E86" s="4">
        <v>1050.1000000000001</v>
      </c>
      <c r="F86" s="4">
        <v>1019.2749999999999</v>
      </c>
      <c r="G86" s="4">
        <v>1489.3000000000002</v>
      </c>
      <c r="H86" s="4">
        <v>544.25</v>
      </c>
      <c r="I86" s="4">
        <v>879.69999999999993</v>
      </c>
      <c r="J86" s="4">
        <v>872.75000000000011</v>
      </c>
      <c r="K86" s="4">
        <v>545.29999999999995</v>
      </c>
    </row>
    <row r="87" spans="1:11" x14ac:dyDescent="0.25">
      <c r="A87">
        <v>43</v>
      </c>
      <c r="B87" s="4">
        <v>504.92499999999995</v>
      </c>
      <c r="C87" s="4">
        <v>613.34999999999991</v>
      </c>
      <c r="D87" s="4">
        <v>899.32500000000005</v>
      </c>
      <c r="E87" s="4">
        <v>1059.3499999999999</v>
      </c>
      <c r="F87" s="4">
        <v>1027.5250000000001</v>
      </c>
      <c r="G87" s="4">
        <v>1506.3249999999998</v>
      </c>
      <c r="H87" s="4">
        <v>549.5</v>
      </c>
      <c r="I87" s="4">
        <v>888.67500000000007</v>
      </c>
      <c r="J87" s="4">
        <v>880.625</v>
      </c>
      <c r="K87" s="4">
        <v>551.125</v>
      </c>
    </row>
    <row r="88" spans="1:11" x14ac:dyDescent="0.25">
      <c r="A88">
        <v>43.5</v>
      </c>
      <c r="B88" s="4">
        <v>509.97500000000002</v>
      </c>
      <c r="C88" s="4">
        <v>619.4</v>
      </c>
      <c r="D88" s="4">
        <v>907.19999999999993</v>
      </c>
      <c r="E88" s="4">
        <v>1068.5999999999999</v>
      </c>
      <c r="F88" s="4">
        <v>1035.7750000000001</v>
      </c>
      <c r="G88" s="4">
        <v>1523.35</v>
      </c>
      <c r="H88" s="4">
        <v>554.75</v>
      </c>
      <c r="I88" s="4">
        <v>897.65000000000009</v>
      </c>
      <c r="J88" s="4">
        <v>888.5</v>
      </c>
      <c r="K88" s="4">
        <v>556.95000000000005</v>
      </c>
    </row>
    <row r="89" spans="1:11" x14ac:dyDescent="0.25">
      <c r="A89">
        <v>44</v>
      </c>
      <c r="B89" s="4">
        <v>515.02499999999998</v>
      </c>
      <c r="C89" s="4">
        <v>625.45000000000005</v>
      </c>
      <c r="D89" s="4">
        <v>915.07499999999993</v>
      </c>
      <c r="E89" s="4">
        <v>1077.8499999999999</v>
      </c>
      <c r="F89" s="4">
        <v>1044.0250000000001</v>
      </c>
      <c r="G89" s="4">
        <v>1540.375</v>
      </c>
      <c r="H89" s="4">
        <v>560</v>
      </c>
      <c r="I89" s="4">
        <v>906.62499999999989</v>
      </c>
      <c r="J89" s="4">
        <v>896.37499999999989</v>
      </c>
      <c r="K89" s="4">
        <v>562.77500000000009</v>
      </c>
    </row>
    <row r="90" spans="1:11" x14ac:dyDescent="0.25">
      <c r="A90">
        <v>44.5</v>
      </c>
      <c r="B90" s="4">
        <v>520.07500000000005</v>
      </c>
      <c r="C90" s="4">
        <v>631.5</v>
      </c>
      <c r="D90" s="4">
        <v>922.95</v>
      </c>
      <c r="E90" s="4">
        <v>1087.0999999999999</v>
      </c>
      <c r="F90" s="4">
        <v>1052.2750000000001</v>
      </c>
      <c r="G90" s="4">
        <v>1557.4</v>
      </c>
      <c r="H90" s="4">
        <v>565.25</v>
      </c>
      <c r="I90" s="4">
        <v>915.6</v>
      </c>
      <c r="J90" s="4">
        <v>904.25</v>
      </c>
      <c r="K90" s="4">
        <v>568.59999999999991</v>
      </c>
    </row>
    <row r="91" spans="1:11" x14ac:dyDescent="0.25">
      <c r="A91">
        <v>45</v>
      </c>
      <c r="B91" s="4">
        <v>525.125</v>
      </c>
      <c r="C91" s="4">
        <v>637.55000000000007</v>
      </c>
      <c r="D91" s="4">
        <v>930.82500000000005</v>
      </c>
      <c r="E91" s="4">
        <v>1096.3500000000001</v>
      </c>
      <c r="F91" s="4">
        <v>1060.5249999999999</v>
      </c>
      <c r="G91" s="4">
        <v>1574.425</v>
      </c>
      <c r="H91" s="4">
        <v>570.5</v>
      </c>
      <c r="I91" s="4">
        <v>924.57500000000005</v>
      </c>
      <c r="J91" s="4">
        <v>912.12500000000011</v>
      </c>
      <c r="K91" s="4">
        <v>574.42500000000007</v>
      </c>
    </row>
    <row r="92" spans="1:11" x14ac:dyDescent="0.25">
      <c r="A92">
        <v>45.5</v>
      </c>
      <c r="B92" s="4">
        <v>530.17499999999995</v>
      </c>
      <c r="C92" s="4">
        <v>643.59999999999991</v>
      </c>
      <c r="D92" s="4">
        <v>938.7</v>
      </c>
      <c r="E92" s="4">
        <v>1105.5999999999999</v>
      </c>
      <c r="F92" s="4">
        <v>1068.7750000000001</v>
      </c>
      <c r="G92" s="4">
        <v>1591.4499999999998</v>
      </c>
      <c r="H92" s="4">
        <v>575.75</v>
      </c>
      <c r="I92" s="4">
        <v>933.55</v>
      </c>
      <c r="J92" s="4">
        <v>920</v>
      </c>
      <c r="K92" s="4">
        <v>580.25</v>
      </c>
    </row>
    <row r="93" spans="1:11" x14ac:dyDescent="0.25">
      <c r="A93">
        <v>46</v>
      </c>
      <c r="B93" s="4">
        <v>535.22500000000002</v>
      </c>
      <c r="C93" s="4">
        <v>649.65000000000009</v>
      </c>
      <c r="D93" s="4">
        <v>946.57499999999993</v>
      </c>
      <c r="E93" s="4">
        <v>1114.8499999999999</v>
      </c>
      <c r="F93" s="4">
        <v>1077.0250000000001</v>
      </c>
      <c r="G93" s="4">
        <v>1608.4749999999999</v>
      </c>
      <c r="H93" s="4">
        <v>581</v>
      </c>
      <c r="I93" s="4">
        <v>942.52500000000009</v>
      </c>
      <c r="J93" s="4">
        <v>927.875</v>
      </c>
      <c r="K93" s="4">
        <v>586.07500000000005</v>
      </c>
    </row>
    <row r="94" spans="1:11" x14ac:dyDescent="0.25">
      <c r="A94">
        <v>46.5</v>
      </c>
      <c r="B94" s="4">
        <v>540.27500000000009</v>
      </c>
      <c r="C94" s="4">
        <v>655.69999999999993</v>
      </c>
      <c r="D94" s="4">
        <v>954.44999999999993</v>
      </c>
      <c r="E94" s="4">
        <v>1124.0999999999999</v>
      </c>
      <c r="F94" s="4">
        <v>1085.2750000000001</v>
      </c>
      <c r="G94" s="4">
        <v>1625.5</v>
      </c>
      <c r="H94" s="4">
        <v>586.25</v>
      </c>
      <c r="I94" s="4">
        <v>951.50000000000011</v>
      </c>
      <c r="J94" s="4">
        <v>935.74999999999989</v>
      </c>
      <c r="K94" s="4">
        <v>591.90000000000009</v>
      </c>
    </row>
    <row r="95" spans="1:11" x14ac:dyDescent="0.25">
      <c r="A95">
        <v>47</v>
      </c>
      <c r="B95" s="4">
        <v>545.32500000000005</v>
      </c>
      <c r="C95" s="4">
        <v>661.75</v>
      </c>
      <c r="D95" s="4">
        <v>962.32500000000005</v>
      </c>
      <c r="E95" s="4">
        <v>1133.3499999999999</v>
      </c>
      <c r="F95" s="4">
        <v>1093.5250000000001</v>
      </c>
      <c r="G95" s="4">
        <v>1642.5250000000001</v>
      </c>
      <c r="H95" s="4">
        <v>591.5</v>
      </c>
      <c r="I95" s="4">
        <v>960.47499999999991</v>
      </c>
      <c r="J95" s="4">
        <v>943.625</v>
      </c>
      <c r="K95" s="4">
        <v>597.72499999999991</v>
      </c>
    </row>
    <row r="96" spans="1:11" x14ac:dyDescent="0.25">
      <c r="A96">
        <v>47.5</v>
      </c>
      <c r="B96" s="4">
        <v>550.375</v>
      </c>
      <c r="C96" s="4">
        <v>667.8</v>
      </c>
      <c r="D96" s="4">
        <v>970.2</v>
      </c>
      <c r="E96" s="4">
        <v>1142.6000000000001</v>
      </c>
      <c r="F96" s="4">
        <v>1101.7749999999999</v>
      </c>
      <c r="G96" s="4">
        <v>1659.5500000000002</v>
      </c>
      <c r="H96" s="4">
        <v>596.75</v>
      </c>
      <c r="I96" s="4">
        <v>969.44999999999993</v>
      </c>
      <c r="J96" s="4">
        <v>951.50000000000011</v>
      </c>
      <c r="K96" s="4">
        <v>603.54999999999995</v>
      </c>
    </row>
    <row r="97" spans="1:11" x14ac:dyDescent="0.25">
      <c r="A97">
        <v>48</v>
      </c>
      <c r="B97" s="4">
        <v>555.42499999999995</v>
      </c>
      <c r="C97" s="4">
        <v>673.85000000000014</v>
      </c>
      <c r="D97" s="4">
        <v>978.07500000000005</v>
      </c>
      <c r="E97" s="4">
        <v>1151.8499999999999</v>
      </c>
      <c r="F97" s="4">
        <v>1110.0250000000001</v>
      </c>
      <c r="G97" s="4">
        <v>1676.5750000000003</v>
      </c>
      <c r="H97" s="4">
        <v>602</v>
      </c>
      <c r="I97" s="4">
        <v>978.42500000000007</v>
      </c>
      <c r="J97" s="4">
        <v>959.375</v>
      </c>
      <c r="K97" s="4">
        <v>609.375</v>
      </c>
    </row>
    <row r="98" spans="1:11" x14ac:dyDescent="0.25">
      <c r="A98">
        <v>48.5</v>
      </c>
      <c r="B98" s="4">
        <v>560.47499999999991</v>
      </c>
      <c r="C98" s="4">
        <v>679.90000000000009</v>
      </c>
      <c r="D98" s="4">
        <v>985.94999999999993</v>
      </c>
      <c r="E98" s="4">
        <v>1161.0999999999999</v>
      </c>
      <c r="F98" s="4">
        <v>1118.2750000000001</v>
      </c>
      <c r="G98" s="4">
        <v>1693.6000000000001</v>
      </c>
      <c r="H98" s="4">
        <v>607.25</v>
      </c>
      <c r="I98" s="4">
        <v>987.40000000000009</v>
      </c>
      <c r="J98" s="4">
        <v>967.25</v>
      </c>
      <c r="K98" s="4">
        <v>615.20000000000005</v>
      </c>
    </row>
    <row r="99" spans="1:11" x14ac:dyDescent="0.25">
      <c r="A99">
        <v>49</v>
      </c>
      <c r="B99" s="4">
        <v>565.52499999999998</v>
      </c>
      <c r="C99" s="4">
        <v>685.95</v>
      </c>
      <c r="D99" s="4">
        <v>993.82499999999993</v>
      </c>
      <c r="E99" s="4">
        <v>1170.3499999999999</v>
      </c>
      <c r="F99" s="4">
        <v>1126.5250000000001</v>
      </c>
      <c r="G99" s="4">
        <v>1710.625</v>
      </c>
      <c r="H99" s="4">
        <v>612.5</v>
      </c>
      <c r="I99" s="4">
        <v>996.37499999999989</v>
      </c>
      <c r="J99" s="4">
        <v>975.12499999999989</v>
      </c>
      <c r="K99" s="4">
        <v>621.02499999999998</v>
      </c>
    </row>
    <row r="100" spans="1:11" x14ac:dyDescent="0.25">
      <c r="A100">
        <v>49.5</v>
      </c>
      <c r="B100" s="4">
        <v>570.57500000000005</v>
      </c>
      <c r="C100" s="4">
        <v>692</v>
      </c>
      <c r="D100" s="4">
        <v>1001.7</v>
      </c>
      <c r="E100" s="4">
        <v>1179.5999999999999</v>
      </c>
      <c r="F100" s="4">
        <v>1134.7750000000001</v>
      </c>
      <c r="G100" s="4">
        <v>1727.65</v>
      </c>
      <c r="H100" s="4">
        <v>617.75</v>
      </c>
      <c r="I100" s="4">
        <v>1005.35</v>
      </c>
      <c r="J100" s="4">
        <v>983</v>
      </c>
      <c r="K100" s="4">
        <v>626.85</v>
      </c>
    </row>
    <row r="101" spans="1:11" x14ac:dyDescent="0.25">
      <c r="A101">
        <v>50</v>
      </c>
      <c r="B101" s="4">
        <v>575.625</v>
      </c>
      <c r="C101" s="4">
        <v>698.05000000000007</v>
      </c>
      <c r="D101" s="4">
        <v>1009.575</v>
      </c>
      <c r="E101" s="4">
        <v>1188.8500000000001</v>
      </c>
      <c r="F101" s="4">
        <v>1143.0249999999999</v>
      </c>
      <c r="G101" s="4">
        <v>1744.6750000000002</v>
      </c>
      <c r="H101" s="4">
        <v>623</v>
      </c>
      <c r="I101" s="4">
        <v>1014.325</v>
      </c>
      <c r="J101" s="4">
        <v>990.87500000000011</v>
      </c>
      <c r="K101" s="4">
        <v>632.67499999999995</v>
      </c>
    </row>
    <row r="102" spans="1:11" x14ac:dyDescent="0.25">
      <c r="A102">
        <v>50.5</v>
      </c>
      <c r="B102" s="4">
        <v>580.67500000000007</v>
      </c>
      <c r="C102" s="4">
        <v>704.09999999999991</v>
      </c>
      <c r="D102" s="4">
        <v>1017.45</v>
      </c>
      <c r="E102" s="4">
        <v>1198.0999999999999</v>
      </c>
      <c r="F102" s="4">
        <v>1151.2750000000001</v>
      </c>
      <c r="G102" s="4">
        <v>1761.7</v>
      </c>
      <c r="H102" s="4">
        <v>628.25</v>
      </c>
      <c r="I102" s="4">
        <v>1023.3</v>
      </c>
      <c r="J102" s="4">
        <v>998.75</v>
      </c>
      <c r="K102" s="4">
        <v>638.5</v>
      </c>
    </row>
    <row r="103" spans="1:11" x14ac:dyDescent="0.25">
      <c r="A103">
        <v>51</v>
      </c>
      <c r="B103" s="4">
        <v>585.72500000000014</v>
      </c>
      <c r="C103" s="4">
        <v>710.15000000000009</v>
      </c>
      <c r="D103" s="4">
        <v>1025.3249999999998</v>
      </c>
      <c r="E103" s="4">
        <v>1207.3499999999999</v>
      </c>
      <c r="F103" s="4">
        <v>1159.5250000000001</v>
      </c>
      <c r="G103" s="4">
        <v>1778.7250000000001</v>
      </c>
      <c r="H103" s="4">
        <v>633.5</v>
      </c>
      <c r="I103" s="4">
        <v>1032.2750000000001</v>
      </c>
      <c r="J103" s="4">
        <v>1006.625</v>
      </c>
      <c r="K103" s="4">
        <v>644.32500000000005</v>
      </c>
    </row>
    <row r="104" spans="1:11" x14ac:dyDescent="0.25">
      <c r="A104">
        <v>51.5</v>
      </c>
      <c r="B104" s="4">
        <v>590.77500000000009</v>
      </c>
      <c r="C104" s="4">
        <v>716.2</v>
      </c>
      <c r="D104" s="4">
        <v>1033.1999999999998</v>
      </c>
      <c r="E104" s="4">
        <v>1216.5999999999999</v>
      </c>
      <c r="F104" s="4">
        <v>1167.7750000000001</v>
      </c>
      <c r="G104" s="4">
        <v>1795.7499999999998</v>
      </c>
      <c r="H104" s="4">
        <v>638.75</v>
      </c>
      <c r="I104" s="4">
        <v>1041.25</v>
      </c>
      <c r="J104" s="4">
        <v>1014.4999999999999</v>
      </c>
      <c r="K104" s="4">
        <v>650.15000000000009</v>
      </c>
    </row>
    <row r="105" spans="1:11" x14ac:dyDescent="0.25">
      <c r="A105">
        <v>52</v>
      </c>
      <c r="B105" s="4">
        <v>595.82500000000005</v>
      </c>
      <c r="C105" s="4">
        <v>722.25</v>
      </c>
      <c r="D105" s="4">
        <v>1041.075</v>
      </c>
      <c r="E105" s="4">
        <v>1225.8499999999999</v>
      </c>
      <c r="F105" s="4">
        <v>1176.0250000000001</v>
      </c>
      <c r="G105" s="4">
        <v>1812.7750000000001</v>
      </c>
      <c r="H105" s="4">
        <v>644</v>
      </c>
      <c r="I105" s="4">
        <v>1050.2249999999999</v>
      </c>
      <c r="J105" s="4">
        <v>1022.375</v>
      </c>
      <c r="K105" s="4">
        <v>655.97499999999991</v>
      </c>
    </row>
    <row r="106" spans="1:11" x14ac:dyDescent="0.25">
      <c r="A106">
        <v>52.5</v>
      </c>
      <c r="B106" s="4">
        <v>600.875</v>
      </c>
      <c r="C106" s="4">
        <v>728.3</v>
      </c>
      <c r="D106" s="4">
        <v>1048.95</v>
      </c>
      <c r="E106" s="4">
        <v>1235.1000000000001</v>
      </c>
      <c r="F106" s="4">
        <v>1184.2749999999999</v>
      </c>
      <c r="G106" s="4">
        <v>1829.7999999999997</v>
      </c>
      <c r="H106" s="4">
        <v>649.25</v>
      </c>
      <c r="I106" s="4">
        <v>1059.2</v>
      </c>
      <c r="J106" s="4">
        <v>1030.25</v>
      </c>
      <c r="K106" s="4">
        <v>661.80000000000007</v>
      </c>
    </row>
    <row r="107" spans="1:11" x14ac:dyDescent="0.25">
      <c r="A107">
        <v>53</v>
      </c>
      <c r="B107" s="4">
        <v>605.92499999999995</v>
      </c>
      <c r="C107" s="4">
        <v>734.35</v>
      </c>
      <c r="D107" s="4">
        <v>1056.825</v>
      </c>
      <c r="E107" s="4">
        <v>1244.3499999999999</v>
      </c>
      <c r="F107" s="4">
        <v>1192.5250000000001</v>
      </c>
      <c r="G107" s="4">
        <v>1846.825</v>
      </c>
      <c r="H107" s="4">
        <v>654.5</v>
      </c>
      <c r="I107" s="4">
        <v>1068.1750000000002</v>
      </c>
      <c r="J107" s="4">
        <v>1038.125</v>
      </c>
      <c r="K107" s="4">
        <v>667.625</v>
      </c>
    </row>
    <row r="108" spans="1:11" x14ac:dyDescent="0.25">
      <c r="A108">
        <v>53.5</v>
      </c>
      <c r="B108" s="4">
        <v>610.97499999999991</v>
      </c>
      <c r="C108" s="4">
        <v>740.40000000000009</v>
      </c>
      <c r="D108" s="4">
        <v>1064.6999999999998</v>
      </c>
      <c r="E108" s="4">
        <v>1253.5999999999999</v>
      </c>
      <c r="F108" s="4">
        <v>1200.7750000000001</v>
      </c>
      <c r="G108" s="4">
        <v>1863.8500000000004</v>
      </c>
      <c r="H108" s="4">
        <v>659.75</v>
      </c>
      <c r="I108" s="4">
        <v>1077.1500000000001</v>
      </c>
      <c r="J108" s="4">
        <v>1046</v>
      </c>
      <c r="K108" s="4">
        <v>673.45</v>
      </c>
    </row>
    <row r="109" spans="1:11" x14ac:dyDescent="0.25">
      <c r="A109">
        <v>54</v>
      </c>
      <c r="B109" s="4">
        <v>616.02499999999998</v>
      </c>
      <c r="C109" s="4">
        <v>746.45</v>
      </c>
      <c r="D109" s="4">
        <v>1072.5749999999998</v>
      </c>
      <c r="E109" s="4">
        <v>1262.8499999999999</v>
      </c>
      <c r="F109" s="4">
        <v>1209.0250000000001</v>
      </c>
      <c r="G109" s="4">
        <v>1880.875</v>
      </c>
      <c r="H109" s="4">
        <v>665</v>
      </c>
      <c r="I109" s="4">
        <v>1086.125</v>
      </c>
      <c r="J109" s="4">
        <v>1053.875</v>
      </c>
      <c r="K109" s="4">
        <v>679.27500000000009</v>
      </c>
    </row>
    <row r="110" spans="1:11" x14ac:dyDescent="0.25">
      <c r="A110">
        <v>54.5</v>
      </c>
      <c r="B110" s="4">
        <v>621.07500000000005</v>
      </c>
      <c r="C110" s="4">
        <v>752.5</v>
      </c>
      <c r="D110" s="4">
        <v>1080.45</v>
      </c>
      <c r="E110" s="4">
        <v>1272.0999999999999</v>
      </c>
      <c r="F110" s="4">
        <v>1217.2750000000001</v>
      </c>
      <c r="G110" s="4">
        <v>1897.9000000000003</v>
      </c>
      <c r="H110" s="4">
        <v>670.25</v>
      </c>
      <c r="I110" s="4">
        <v>1095.0999999999999</v>
      </c>
      <c r="J110" s="4">
        <v>1061.75</v>
      </c>
      <c r="K110" s="4">
        <v>685.10000000000014</v>
      </c>
    </row>
    <row r="111" spans="1:11" x14ac:dyDescent="0.25">
      <c r="A111">
        <v>55</v>
      </c>
      <c r="B111" s="4">
        <v>626.125</v>
      </c>
      <c r="C111" s="4">
        <v>758.55</v>
      </c>
      <c r="D111" s="4">
        <v>1088.325</v>
      </c>
      <c r="E111" s="4">
        <v>1281.3499999999999</v>
      </c>
      <c r="F111" s="4">
        <v>1225.5249999999999</v>
      </c>
      <c r="G111" s="4">
        <v>1914.925</v>
      </c>
      <c r="H111" s="4">
        <v>675.5</v>
      </c>
      <c r="I111" s="4">
        <v>1104.0749999999998</v>
      </c>
      <c r="J111" s="4">
        <v>1069.625</v>
      </c>
      <c r="K111" s="4">
        <v>690.92499999999995</v>
      </c>
    </row>
    <row r="112" spans="1:11" x14ac:dyDescent="0.25">
      <c r="A112">
        <v>55.5</v>
      </c>
      <c r="B112" s="4">
        <v>631.17499999999995</v>
      </c>
      <c r="C112" s="4">
        <v>764.60000000000014</v>
      </c>
      <c r="D112" s="4">
        <v>1096.2</v>
      </c>
      <c r="E112" s="4">
        <v>1290.5999999999999</v>
      </c>
      <c r="F112" s="4">
        <v>1233.7750000000001</v>
      </c>
      <c r="G112" s="4">
        <v>1931.95</v>
      </c>
      <c r="H112" s="4">
        <v>680.75</v>
      </c>
      <c r="I112" s="4">
        <v>1113.0500000000002</v>
      </c>
      <c r="J112" s="4">
        <v>1077.5</v>
      </c>
      <c r="K112" s="4">
        <v>696.75000000000011</v>
      </c>
    </row>
    <row r="113" spans="1:11" x14ac:dyDescent="0.25">
      <c r="A113">
        <v>56</v>
      </c>
      <c r="B113" s="4">
        <v>636.22500000000002</v>
      </c>
      <c r="C113" s="4">
        <v>770.65</v>
      </c>
      <c r="D113" s="4">
        <v>1104.0749999999998</v>
      </c>
      <c r="E113" s="4">
        <v>1299.8499999999999</v>
      </c>
      <c r="F113" s="4">
        <v>1242.0250000000001</v>
      </c>
      <c r="G113" s="4">
        <v>1948.9749999999999</v>
      </c>
      <c r="H113" s="4">
        <v>686</v>
      </c>
      <c r="I113" s="4">
        <v>1122.0250000000001</v>
      </c>
      <c r="J113" s="4">
        <v>1085.375</v>
      </c>
      <c r="K113" s="4">
        <v>702.57500000000005</v>
      </c>
    </row>
    <row r="114" spans="1:11" x14ac:dyDescent="0.25">
      <c r="A114">
        <v>56.5</v>
      </c>
      <c r="B114" s="4">
        <v>641.27499999999998</v>
      </c>
      <c r="C114" s="4">
        <v>776.7</v>
      </c>
      <c r="D114" s="4">
        <v>1111.9499999999998</v>
      </c>
      <c r="E114" s="4">
        <v>1309.0999999999999</v>
      </c>
      <c r="F114" s="4">
        <v>1250.2750000000001</v>
      </c>
      <c r="G114" s="4">
        <v>1966</v>
      </c>
      <c r="H114" s="4">
        <v>691.25</v>
      </c>
      <c r="I114" s="4">
        <v>1131</v>
      </c>
      <c r="J114" s="4">
        <v>1093.25</v>
      </c>
      <c r="K114" s="4">
        <v>708.40000000000009</v>
      </c>
    </row>
    <row r="115" spans="1:11" x14ac:dyDescent="0.25">
      <c r="A115">
        <v>57</v>
      </c>
      <c r="B115" s="4">
        <v>646.32500000000005</v>
      </c>
      <c r="C115" s="4">
        <v>782.75</v>
      </c>
      <c r="D115" s="4">
        <v>1119.825</v>
      </c>
      <c r="E115" s="4">
        <v>1318.35</v>
      </c>
      <c r="F115" s="4">
        <v>1258.5250000000001</v>
      </c>
      <c r="G115" s="4">
        <v>1983.0250000000001</v>
      </c>
      <c r="H115" s="4">
        <v>696.5</v>
      </c>
      <c r="I115" s="4">
        <v>1139.9749999999999</v>
      </c>
      <c r="J115" s="4">
        <v>1101.125</v>
      </c>
      <c r="K115" s="4">
        <v>714.22499999999991</v>
      </c>
    </row>
    <row r="116" spans="1:11" x14ac:dyDescent="0.25">
      <c r="A116">
        <v>57.5</v>
      </c>
      <c r="B116" s="4">
        <v>651.375</v>
      </c>
      <c r="C116" s="4">
        <v>788.8</v>
      </c>
      <c r="D116" s="4">
        <v>1127.7</v>
      </c>
      <c r="E116" s="4">
        <v>1327.6</v>
      </c>
      <c r="F116" s="4">
        <v>1266.7749999999999</v>
      </c>
      <c r="G116" s="4">
        <v>2000.05</v>
      </c>
      <c r="H116" s="4">
        <v>701.75</v>
      </c>
      <c r="I116" s="4">
        <v>1148.95</v>
      </c>
      <c r="J116" s="4">
        <v>1109</v>
      </c>
      <c r="K116" s="4">
        <v>720.05</v>
      </c>
    </row>
    <row r="117" spans="1:11" x14ac:dyDescent="0.25">
      <c r="A117">
        <v>58</v>
      </c>
      <c r="B117" s="4">
        <v>656.42500000000018</v>
      </c>
      <c r="C117" s="4">
        <v>794.84999999999991</v>
      </c>
      <c r="D117" s="4">
        <v>1135.575</v>
      </c>
      <c r="E117" s="4">
        <v>1336.85</v>
      </c>
      <c r="F117" s="4">
        <v>1275.0250000000001</v>
      </c>
      <c r="G117" s="4">
        <v>2017.0749999999998</v>
      </c>
      <c r="H117" s="4">
        <v>707</v>
      </c>
      <c r="I117" s="4">
        <v>1157.925</v>
      </c>
      <c r="J117" s="4">
        <v>1116.875</v>
      </c>
      <c r="K117" s="4">
        <v>725.875</v>
      </c>
    </row>
    <row r="118" spans="1:11" x14ac:dyDescent="0.25">
      <c r="A118">
        <v>58.5</v>
      </c>
      <c r="B118" s="4">
        <v>661.47500000000014</v>
      </c>
      <c r="C118" s="4">
        <v>800.90000000000009</v>
      </c>
      <c r="D118" s="4">
        <v>1143.4499999999998</v>
      </c>
      <c r="E118" s="4">
        <v>1346.1</v>
      </c>
      <c r="F118" s="4">
        <v>1283.2749999999999</v>
      </c>
      <c r="G118" s="4">
        <v>2034.1</v>
      </c>
      <c r="H118" s="4">
        <v>712.25</v>
      </c>
      <c r="I118" s="4">
        <v>1166.9000000000001</v>
      </c>
      <c r="J118" s="4">
        <v>1124.75</v>
      </c>
      <c r="K118" s="4">
        <v>731.7</v>
      </c>
    </row>
    <row r="119" spans="1:11" x14ac:dyDescent="0.25">
      <c r="A119">
        <v>59</v>
      </c>
      <c r="B119" s="4">
        <v>666.52500000000009</v>
      </c>
      <c r="C119" s="4">
        <v>806.94999999999993</v>
      </c>
      <c r="D119" s="4">
        <v>1151.3249999999998</v>
      </c>
      <c r="E119" s="4">
        <v>1355.35</v>
      </c>
      <c r="F119" s="4">
        <v>1291.5250000000001</v>
      </c>
      <c r="G119" s="4">
        <v>2051.125</v>
      </c>
      <c r="H119" s="4">
        <v>717.5</v>
      </c>
      <c r="I119" s="4">
        <v>1175.875</v>
      </c>
      <c r="J119" s="4">
        <v>1132.625</v>
      </c>
      <c r="K119" s="4">
        <v>737.52499999999998</v>
      </c>
    </row>
    <row r="120" spans="1:11" x14ac:dyDescent="0.25">
      <c r="A120">
        <v>59.5</v>
      </c>
      <c r="B120" s="4">
        <v>671.57500000000005</v>
      </c>
      <c r="C120" s="4">
        <v>813</v>
      </c>
      <c r="D120" s="4">
        <v>1159.2</v>
      </c>
      <c r="E120" s="4">
        <v>1364.6</v>
      </c>
      <c r="F120" s="4">
        <v>1299.7750000000001</v>
      </c>
      <c r="G120" s="4">
        <v>2068.1499999999996</v>
      </c>
      <c r="H120" s="4">
        <v>722.75</v>
      </c>
      <c r="I120" s="4">
        <v>1184.8499999999999</v>
      </c>
      <c r="J120" s="4">
        <v>1140.5</v>
      </c>
      <c r="K120" s="4">
        <v>743.34999999999991</v>
      </c>
    </row>
    <row r="121" spans="1:11" x14ac:dyDescent="0.25">
      <c r="A121">
        <v>60</v>
      </c>
      <c r="B121" s="4">
        <v>676.625</v>
      </c>
      <c r="C121" s="4">
        <v>819.05</v>
      </c>
      <c r="D121" s="4">
        <v>1167.075</v>
      </c>
      <c r="E121" s="4">
        <v>1373.85</v>
      </c>
      <c r="F121" s="4">
        <v>1308.0250000000001</v>
      </c>
      <c r="G121" s="4">
        <v>2085.1750000000002</v>
      </c>
      <c r="H121" s="4">
        <v>728</v>
      </c>
      <c r="I121" s="4">
        <v>1193.8249999999998</v>
      </c>
      <c r="J121" s="4">
        <v>1148.375</v>
      </c>
      <c r="K121" s="4">
        <v>749.17499999999995</v>
      </c>
    </row>
    <row r="122" spans="1:11" x14ac:dyDescent="0.25">
      <c r="A122">
        <v>60.5</v>
      </c>
      <c r="B122" s="4">
        <v>681.67499999999995</v>
      </c>
      <c r="C122" s="4">
        <v>825.10000000000014</v>
      </c>
      <c r="D122" s="4">
        <v>1174.95</v>
      </c>
      <c r="E122" s="4">
        <v>1383.1</v>
      </c>
      <c r="F122" s="4">
        <v>1316.2750000000001</v>
      </c>
      <c r="G122" s="4">
        <v>2102.2000000000003</v>
      </c>
      <c r="H122" s="4">
        <v>733.25</v>
      </c>
      <c r="I122" s="4">
        <v>1202.8000000000002</v>
      </c>
      <c r="J122" s="4">
        <v>1156.25</v>
      </c>
      <c r="K122" s="4">
        <v>755</v>
      </c>
    </row>
    <row r="123" spans="1:11" x14ac:dyDescent="0.25">
      <c r="A123">
        <v>61</v>
      </c>
      <c r="B123" s="4">
        <v>686.72499999999991</v>
      </c>
      <c r="C123" s="4">
        <v>831.15000000000009</v>
      </c>
      <c r="D123" s="4">
        <v>1182.8249999999998</v>
      </c>
      <c r="E123" s="4">
        <v>1392.35</v>
      </c>
      <c r="F123" s="4">
        <v>1324.5249999999999</v>
      </c>
      <c r="G123" s="4">
        <v>2119.2250000000004</v>
      </c>
      <c r="H123" s="4">
        <v>738.5</v>
      </c>
      <c r="I123" s="4">
        <v>1211.7750000000001</v>
      </c>
      <c r="J123" s="4">
        <v>1164.125</v>
      </c>
      <c r="K123" s="4">
        <v>760.82500000000005</v>
      </c>
    </row>
    <row r="124" spans="1:11" x14ac:dyDescent="0.25">
      <c r="A124">
        <v>61.5</v>
      </c>
      <c r="B124" s="4">
        <v>691.77500000000009</v>
      </c>
      <c r="C124" s="4">
        <v>837.2</v>
      </c>
      <c r="D124" s="4">
        <v>1190.6999999999998</v>
      </c>
      <c r="E124" s="4">
        <v>1401.6</v>
      </c>
      <c r="F124" s="4">
        <v>1332.7750000000001</v>
      </c>
      <c r="G124" s="4">
        <v>2136.25</v>
      </c>
      <c r="H124" s="4">
        <v>743.75</v>
      </c>
      <c r="I124" s="4">
        <v>1220.75</v>
      </c>
      <c r="J124" s="4">
        <v>1172</v>
      </c>
      <c r="K124" s="4">
        <v>766.64999999999986</v>
      </c>
    </row>
    <row r="125" spans="1:11" x14ac:dyDescent="0.25">
      <c r="A125">
        <v>62</v>
      </c>
      <c r="B125" s="4">
        <v>696.82500000000005</v>
      </c>
      <c r="C125" s="4">
        <v>843.25</v>
      </c>
      <c r="D125" s="4">
        <v>1198.5750000000003</v>
      </c>
      <c r="E125" s="4">
        <v>1410.85</v>
      </c>
      <c r="F125" s="4">
        <v>1341.0250000000001</v>
      </c>
      <c r="G125" s="4">
        <v>2153.2750000000001</v>
      </c>
      <c r="H125" s="4">
        <v>749</v>
      </c>
      <c r="I125" s="4">
        <v>1229.7249999999999</v>
      </c>
      <c r="J125" s="4">
        <v>1179.875</v>
      </c>
      <c r="K125" s="4">
        <v>772.47500000000002</v>
      </c>
    </row>
    <row r="126" spans="1:11" x14ac:dyDescent="0.25">
      <c r="A126">
        <v>62.5</v>
      </c>
      <c r="B126" s="4">
        <v>701.875</v>
      </c>
      <c r="C126" s="4">
        <v>849.30000000000007</v>
      </c>
      <c r="D126" s="4">
        <v>1206.45</v>
      </c>
      <c r="E126" s="4">
        <v>1420.1</v>
      </c>
      <c r="F126" s="4">
        <v>1349.2750000000001</v>
      </c>
      <c r="G126" s="4">
        <v>2170.3000000000002</v>
      </c>
      <c r="H126" s="4">
        <v>754.25</v>
      </c>
      <c r="I126" s="4">
        <v>1238.7</v>
      </c>
      <c r="J126" s="4">
        <v>1187.75</v>
      </c>
      <c r="K126" s="4">
        <v>778.3</v>
      </c>
    </row>
    <row r="127" spans="1:11" x14ac:dyDescent="0.25">
      <c r="A127">
        <v>63</v>
      </c>
      <c r="B127" s="4">
        <v>706.92499999999995</v>
      </c>
      <c r="C127" s="4">
        <v>855.35</v>
      </c>
      <c r="D127" s="4">
        <v>1214.325</v>
      </c>
      <c r="E127" s="4">
        <v>1429.35</v>
      </c>
      <c r="F127" s="4">
        <v>1357.5250000000001</v>
      </c>
      <c r="G127" s="4">
        <v>2187.3249999999998</v>
      </c>
      <c r="H127" s="4">
        <v>759.5</v>
      </c>
      <c r="I127" s="4">
        <v>1247.675</v>
      </c>
      <c r="J127" s="4">
        <v>1195.625</v>
      </c>
      <c r="K127" s="4">
        <v>784.125</v>
      </c>
    </row>
    <row r="128" spans="1:11" x14ac:dyDescent="0.25">
      <c r="A128">
        <v>63.5</v>
      </c>
      <c r="B128" s="4">
        <v>711.97499999999991</v>
      </c>
      <c r="C128" s="4">
        <v>861.40000000000009</v>
      </c>
      <c r="D128" s="4">
        <v>1222.1999999999998</v>
      </c>
      <c r="E128" s="4">
        <v>1438.6</v>
      </c>
      <c r="F128" s="4">
        <v>1365.7749999999999</v>
      </c>
      <c r="G128" s="4">
        <v>2204.3500000000004</v>
      </c>
      <c r="H128" s="4">
        <v>764.75</v>
      </c>
      <c r="I128" s="4">
        <v>1256.6500000000001</v>
      </c>
      <c r="J128" s="4">
        <v>1203.5</v>
      </c>
      <c r="K128" s="4">
        <v>789.95</v>
      </c>
    </row>
    <row r="129" spans="1:11" x14ac:dyDescent="0.25">
      <c r="A129">
        <v>64</v>
      </c>
      <c r="B129" s="4">
        <v>717.02500000000009</v>
      </c>
      <c r="C129" s="4">
        <v>867.45</v>
      </c>
      <c r="D129" s="4">
        <v>1230.0749999999998</v>
      </c>
      <c r="E129" s="4">
        <v>1447.85</v>
      </c>
      <c r="F129" s="4">
        <v>1374.0250000000001</v>
      </c>
      <c r="G129" s="4">
        <v>2221.375</v>
      </c>
      <c r="H129" s="4">
        <v>770</v>
      </c>
      <c r="I129" s="4">
        <v>1265.625</v>
      </c>
      <c r="J129" s="4">
        <v>1211.375</v>
      </c>
      <c r="K129" s="4">
        <v>795.77500000000009</v>
      </c>
    </row>
    <row r="130" spans="1:11" x14ac:dyDescent="0.25">
      <c r="A130">
        <v>64.5</v>
      </c>
      <c r="B130" s="4">
        <v>722.07500000000005</v>
      </c>
      <c r="C130" s="4">
        <v>873.49999999999989</v>
      </c>
      <c r="D130" s="4">
        <v>1237.9500000000003</v>
      </c>
      <c r="E130" s="4">
        <v>1457.1</v>
      </c>
      <c r="F130" s="4">
        <v>1382.2750000000001</v>
      </c>
      <c r="G130" s="4">
        <v>2238.4</v>
      </c>
      <c r="H130" s="4">
        <v>775.25</v>
      </c>
      <c r="I130" s="4">
        <v>1274.5999999999999</v>
      </c>
      <c r="J130" s="4">
        <v>1219.25</v>
      </c>
      <c r="K130" s="4">
        <v>801.59999999999991</v>
      </c>
    </row>
    <row r="131" spans="1:11" x14ac:dyDescent="0.25">
      <c r="A131">
        <v>65</v>
      </c>
      <c r="B131" s="4">
        <v>727.125</v>
      </c>
      <c r="C131" s="4">
        <v>879.55</v>
      </c>
      <c r="D131" s="4">
        <v>1245.825</v>
      </c>
      <c r="E131" s="4">
        <v>1466.35</v>
      </c>
      <c r="F131" s="4">
        <v>1390.5250000000001</v>
      </c>
      <c r="G131" s="4">
        <v>2255.4249999999997</v>
      </c>
      <c r="H131" s="4">
        <v>780.5</v>
      </c>
      <c r="I131" s="4">
        <v>1283.5750000000003</v>
      </c>
      <c r="J131" s="4">
        <v>1227.125</v>
      </c>
      <c r="K131" s="4">
        <v>807.42500000000007</v>
      </c>
    </row>
    <row r="132" spans="1:11" x14ac:dyDescent="0.25">
      <c r="A132">
        <v>65.5</v>
      </c>
      <c r="B132" s="4">
        <v>732.17499999999995</v>
      </c>
      <c r="C132" s="4">
        <v>885.6</v>
      </c>
      <c r="D132" s="4">
        <v>1253.7</v>
      </c>
      <c r="E132" s="4">
        <v>1475.6</v>
      </c>
      <c r="F132" s="4">
        <v>1398.7750000000001</v>
      </c>
      <c r="G132" s="4">
        <v>2272.4499999999998</v>
      </c>
      <c r="H132" s="4">
        <v>785.75</v>
      </c>
      <c r="I132" s="4">
        <v>1292.55</v>
      </c>
      <c r="J132" s="4">
        <v>1235</v>
      </c>
      <c r="K132" s="4">
        <v>813.25</v>
      </c>
    </row>
    <row r="133" spans="1:11" x14ac:dyDescent="0.25">
      <c r="A133">
        <v>66</v>
      </c>
      <c r="B133" s="4">
        <v>737.22499999999991</v>
      </c>
      <c r="C133" s="4">
        <v>891.65</v>
      </c>
      <c r="D133" s="4">
        <v>1261.5749999999998</v>
      </c>
      <c r="E133" s="4">
        <v>1484.85</v>
      </c>
      <c r="F133" s="4">
        <v>1407.0249999999999</v>
      </c>
      <c r="G133" s="4">
        <v>2289.4750000000004</v>
      </c>
      <c r="H133" s="4">
        <v>791</v>
      </c>
      <c r="I133" s="4">
        <v>1301.5250000000001</v>
      </c>
      <c r="J133" s="4">
        <v>1242.875</v>
      </c>
      <c r="K133" s="4">
        <v>819.07500000000005</v>
      </c>
    </row>
    <row r="134" spans="1:11" x14ac:dyDescent="0.25">
      <c r="A134">
        <v>66.5</v>
      </c>
      <c r="B134" s="4">
        <v>742.27499999999986</v>
      </c>
      <c r="C134" s="4">
        <v>897.70000000000016</v>
      </c>
      <c r="D134" s="4">
        <v>1269.4499999999998</v>
      </c>
      <c r="E134" s="4">
        <v>1494.1</v>
      </c>
      <c r="F134" s="4">
        <v>1415.2750000000001</v>
      </c>
      <c r="G134" s="4">
        <v>2306.5</v>
      </c>
      <c r="H134" s="4">
        <v>796.25</v>
      </c>
      <c r="I134" s="4">
        <v>1309.4000000000001</v>
      </c>
      <c r="J134" s="4">
        <v>1250.75</v>
      </c>
      <c r="K134" s="4">
        <v>824.90000000000009</v>
      </c>
    </row>
    <row r="135" spans="1:11" x14ac:dyDescent="0.25">
      <c r="A135">
        <v>67</v>
      </c>
      <c r="B135" s="4">
        <v>747.32500000000005</v>
      </c>
      <c r="C135" s="4">
        <v>903.75</v>
      </c>
      <c r="D135" s="4">
        <v>1277.3250000000003</v>
      </c>
      <c r="E135" s="4">
        <v>1503.35</v>
      </c>
      <c r="F135" s="4">
        <v>1423.5250000000001</v>
      </c>
      <c r="G135" s="4">
        <v>2323.5250000000005</v>
      </c>
      <c r="H135" s="4">
        <v>801.5</v>
      </c>
      <c r="I135" s="4">
        <v>1312.0250000000001</v>
      </c>
      <c r="J135" s="4">
        <v>1258.625</v>
      </c>
      <c r="K135" s="4">
        <v>830.72500000000014</v>
      </c>
    </row>
    <row r="136" spans="1:11" x14ac:dyDescent="0.25">
      <c r="A136">
        <v>67.5</v>
      </c>
      <c r="B136" s="4">
        <v>752.375</v>
      </c>
      <c r="C136" s="4">
        <v>909.79999999999984</v>
      </c>
      <c r="D136" s="4">
        <v>1285.1999999999998</v>
      </c>
      <c r="E136" s="4">
        <v>1512.6</v>
      </c>
      <c r="F136" s="4">
        <v>1431.7750000000001</v>
      </c>
      <c r="G136" s="4">
        <v>2340.5500000000002</v>
      </c>
      <c r="H136" s="4">
        <v>806.75</v>
      </c>
      <c r="I136" s="4">
        <v>1314.65</v>
      </c>
      <c r="J136" s="4">
        <v>1266.5</v>
      </c>
      <c r="K136" s="4">
        <v>836.55</v>
      </c>
    </row>
    <row r="137" spans="1:11" x14ac:dyDescent="0.25">
      <c r="A137">
        <v>68</v>
      </c>
      <c r="B137" s="4">
        <v>757.42500000000007</v>
      </c>
      <c r="C137" s="4">
        <v>915.85</v>
      </c>
      <c r="D137" s="4">
        <v>1293.075</v>
      </c>
      <c r="E137" s="4">
        <v>1521.85</v>
      </c>
      <c r="F137" s="4">
        <v>1440.0250000000001</v>
      </c>
      <c r="G137" s="4">
        <v>2357.5749999999998</v>
      </c>
      <c r="H137" s="4">
        <v>812</v>
      </c>
      <c r="I137" s="4">
        <v>1317.2750000000001</v>
      </c>
      <c r="J137" s="4">
        <v>1274.375</v>
      </c>
      <c r="K137" s="4">
        <v>842.37500000000011</v>
      </c>
    </row>
    <row r="138" spans="1:11" x14ac:dyDescent="0.25">
      <c r="A138">
        <v>68.5</v>
      </c>
      <c r="B138" s="4">
        <v>762.47500000000002</v>
      </c>
      <c r="C138" s="4">
        <v>921.9</v>
      </c>
      <c r="D138" s="4">
        <v>1300.9499999999998</v>
      </c>
      <c r="E138" s="4">
        <v>1531.1</v>
      </c>
      <c r="F138" s="4">
        <v>1448.2749999999999</v>
      </c>
      <c r="G138" s="4">
        <v>2374.6</v>
      </c>
      <c r="H138" s="4">
        <v>817.25</v>
      </c>
      <c r="I138" s="4">
        <v>1319.9</v>
      </c>
      <c r="J138" s="4">
        <v>1282.25</v>
      </c>
      <c r="K138" s="4">
        <v>848.19999999999993</v>
      </c>
    </row>
    <row r="139" spans="1:11" x14ac:dyDescent="0.25">
      <c r="A139">
        <v>69</v>
      </c>
      <c r="B139" s="4">
        <v>767.52499999999998</v>
      </c>
      <c r="C139" s="4">
        <v>927.95</v>
      </c>
      <c r="D139" s="4">
        <v>1306.5500000000002</v>
      </c>
      <c r="E139" s="4">
        <v>1540.35</v>
      </c>
      <c r="F139" s="4">
        <v>1456.5250000000001</v>
      </c>
      <c r="G139" s="4">
        <v>2391.625</v>
      </c>
      <c r="H139" s="4">
        <v>822.5</v>
      </c>
      <c r="I139" s="4">
        <v>1322.5250000000001</v>
      </c>
      <c r="J139" s="4">
        <v>1290.125</v>
      </c>
      <c r="K139" s="4">
        <v>854.02499999999998</v>
      </c>
    </row>
    <row r="140" spans="1:11" x14ac:dyDescent="0.25">
      <c r="A140">
        <v>69.5</v>
      </c>
      <c r="B140" s="4">
        <v>772.57500000000005</v>
      </c>
      <c r="C140" s="4">
        <v>934.00000000000011</v>
      </c>
      <c r="D140" s="4">
        <v>1309.1750000000002</v>
      </c>
      <c r="E140" s="4">
        <v>1549.6</v>
      </c>
      <c r="F140" s="4">
        <v>1464.7750000000001</v>
      </c>
      <c r="G140" s="4">
        <v>2408.65</v>
      </c>
      <c r="H140" s="4">
        <v>827.75</v>
      </c>
      <c r="I140" s="4">
        <v>1325.15</v>
      </c>
      <c r="J140" s="4">
        <v>1298</v>
      </c>
      <c r="K140" s="4">
        <v>859.85000000000014</v>
      </c>
    </row>
    <row r="141" spans="1:11" x14ac:dyDescent="0.25">
      <c r="A141">
        <v>70</v>
      </c>
      <c r="B141" s="4">
        <v>777.625</v>
      </c>
      <c r="C141" s="4">
        <v>940.05</v>
      </c>
      <c r="D141" s="4">
        <v>1311.8000000000002</v>
      </c>
      <c r="E141" s="4">
        <v>1558.85</v>
      </c>
      <c r="F141" s="4">
        <v>1473.0250000000001</v>
      </c>
      <c r="G141" s="4">
        <v>2425.6750000000002</v>
      </c>
      <c r="H141" s="4">
        <v>833</v>
      </c>
      <c r="I141" s="4">
        <v>1327.7750000000001</v>
      </c>
      <c r="J141" s="4">
        <v>1305.875</v>
      </c>
      <c r="K141" s="4">
        <v>865.67499999999995</v>
      </c>
    </row>
    <row r="142" spans="1:11" x14ac:dyDescent="0.25">
      <c r="A142">
        <v>70.5</v>
      </c>
      <c r="B142" s="4">
        <v>782.67500000000018</v>
      </c>
      <c r="C142" s="4">
        <v>946.09999999999991</v>
      </c>
      <c r="D142" s="4">
        <v>1314.425</v>
      </c>
      <c r="E142" s="4">
        <v>1568.1</v>
      </c>
      <c r="F142" s="4">
        <v>1481.2750000000001</v>
      </c>
      <c r="G142" s="4">
        <v>2442.6999999999998</v>
      </c>
      <c r="H142" s="4">
        <v>838.25</v>
      </c>
      <c r="I142" s="4">
        <v>1330.4</v>
      </c>
      <c r="J142" s="4">
        <v>1313.75</v>
      </c>
      <c r="K142" s="4">
        <v>871.50000000000011</v>
      </c>
    </row>
    <row r="143" spans="1:11" x14ac:dyDescent="0.25">
      <c r="A143" t="s">
        <v>472</v>
      </c>
    </row>
    <row r="144" spans="1:11" x14ac:dyDescent="0.25">
      <c r="A144">
        <v>71</v>
      </c>
      <c r="B144" s="49">
        <v>10.399999999999999</v>
      </c>
      <c r="C144" s="49">
        <v>12.425000000000001</v>
      </c>
      <c r="D144" s="49">
        <v>17.5</v>
      </c>
      <c r="E144" s="49">
        <v>24.650000000000002</v>
      </c>
      <c r="F144" s="49">
        <v>20.700000000000003</v>
      </c>
      <c r="G144" s="49">
        <v>33.674999999999997</v>
      </c>
      <c r="H144" s="49">
        <v>11.874999999999998</v>
      </c>
      <c r="I144" s="49">
        <v>17.725000000000001</v>
      </c>
      <c r="J144" s="49">
        <v>19.175000000000001</v>
      </c>
      <c r="K144" s="49">
        <v>11.525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"/>
  <sheetViews>
    <sheetView workbookViewId="0">
      <selection activeCell="C2" sqref="C2"/>
    </sheetView>
  </sheetViews>
  <sheetFormatPr defaultRowHeight="15" x14ac:dyDescent="0.25"/>
  <sheetData>
    <row r="1" spans="1:12" ht="15.75" thickBot="1" x14ac:dyDescent="0.3">
      <c r="A1" s="50" t="s">
        <v>513</v>
      </c>
      <c r="B1" s="51" t="s">
        <v>514</v>
      </c>
      <c r="C1" s="52">
        <v>1</v>
      </c>
      <c r="D1" s="52">
        <v>2</v>
      </c>
      <c r="E1" s="52">
        <v>3</v>
      </c>
      <c r="F1" s="52">
        <v>4</v>
      </c>
      <c r="G1" s="52">
        <v>5</v>
      </c>
      <c r="H1" s="52">
        <v>6</v>
      </c>
      <c r="I1" s="52">
        <v>7</v>
      </c>
      <c r="J1" s="52">
        <v>8</v>
      </c>
      <c r="K1" s="52">
        <v>9</v>
      </c>
      <c r="L1" s="52">
        <v>10</v>
      </c>
    </row>
    <row r="2" spans="1:12" x14ac:dyDescent="0.25">
      <c r="A2" s="53">
        <v>68</v>
      </c>
      <c r="B2" s="48">
        <v>999999</v>
      </c>
      <c r="C2" s="49">
        <v>7.1760000000000002</v>
      </c>
      <c r="D2" s="49">
        <v>7.548</v>
      </c>
      <c r="E2" s="49">
        <v>12.431999999999999</v>
      </c>
      <c r="F2" s="49">
        <v>15.588000000000001</v>
      </c>
      <c r="G2" s="49">
        <v>13.943999999999999</v>
      </c>
      <c r="H2" s="49">
        <v>26.411999999999999</v>
      </c>
      <c r="I2" s="49">
        <v>9.6359999999999992</v>
      </c>
      <c r="J2" s="49">
        <v>10.811999999999999</v>
      </c>
      <c r="K2" s="49">
        <v>11.724</v>
      </c>
      <c r="L2" s="49">
        <v>9.911999999999999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36</vt:i4>
      </vt:variant>
    </vt:vector>
  </HeadingPairs>
  <TitlesOfParts>
    <vt:vector size="44" baseType="lpstr">
      <vt:lpstr>Innflutningur</vt:lpstr>
      <vt:lpstr>Útflutningur</vt:lpstr>
      <vt:lpstr>TNT Express</vt:lpstr>
      <vt:lpstr>TNT Economy</vt:lpstr>
      <vt:lpstr>FedEx IP</vt:lpstr>
      <vt:lpstr>FedEX IE</vt:lpstr>
      <vt:lpstr>FedEx OB</vt:lpstr>
      <vt:lpstr>FedEx OB IPF</vt:lpstr>
      <vt:lpstr>Útflutningur!Express_Match</vt:lpstr>
      <vt:lpstr>Express_Match</vt:lpstr>
      <vt:lpstr>Útflutningur!Fdx_transit</vt:lpstr>
      <vt:lpstr>Fdx_transit</vt:lpstr>
      <vt:lpstr>Fedex_Economy</vt:lpstr>
      <vt:lpstr>FedEx_IE_Land</vt:lpstr>
      <vt:lpstr>FedEx_IP_Land</vt:lpstr>
      <vt:lpstr>FedEx_OB</vt:lpstr>
      <vt:lpstr>FedEx_OB_IPF</vt:lpstr>
      <vt:lpstr>FedEx_Priority</vt:lpstr>
      <vt:lpstr>Útflutningur!FedEx_reiknad</vt:lpstr>
      <vt:lpstr>FedEx_reiknad</vt:lpstr>
      <vt:lpstr>Útflutningur!Fuel</vt:lpstr>
      <vt:lpstr>Fuel</vt:lpstr>
      <vt:lpstr>Útflutningur!Gengi</vt:lpstr>
      <vt:lpstr>Gengi</vt:lpstr>
      <vt:lpstr>Útflutningur!Gengi2</vt:lpstr>
      <vt:lpstr>Gengi2</vt:lpstr>
      <vt:lpstr>Útflutningur!Gengisalag</vt:lpstr>
      <vt:lpstr>Gengisalag</vt:lpstr>
      <vt:lpstr>Útflutningur!Heimurinn</vt:lpstr>
      <vt:lpstr>Heimurinn</vt:lpstr>
      <vt:lpstr>Útflutningur!IE_Match</vt:lpstr>
      <vt:lpstr>IE_Match</vt:lpstr>
      <vt:lpstr>Útflutningur!IP_Match</vt:lpstr>
      <vt:lpstr>IP_Match</vt:lpstr>
      <vt:lpstr>Útflutningur!Land</vt:lpstr>
      <vt:lpstr>Land</vt:lpstr>
      <vt:lpstr>Útflutningur!SVC</vt:lpstr>
      <vt:lpstr>SVC</vt:lpstr>
      <vt:lpstr>TNT_Economy</vt:lpstr>
      <vt:lpstr>TNT_Express</vt:lpstr>
      <vt:lpstr>Útflutningur!TNT_Info</vt:lpstr>
      <vt:lpstr>TNT_Info</vt:lpstr>
      <vt:lpstr>Útflutningur!Þyngd</vt:lpstr>
      <vt:lpstr>Þyngd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 Jóhannesson</dc:creator>
  <cp:lastModifiedBy>Logi Jóhannesson</cp:lastModifiedBy>
  <dcterms:created xsi:type="dcterms:W3CDTF">2018-09-21T11:08:05Z</dcterms:created>
  <dcterms:modified xsi:type="dcterms:W3CDTF">2018-10-09T16:33:12Z</dcterms:modified>
</cp:coreProperties>
</file>